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ustom Made Order Forms\Custom Made Retractable Screen\"/>
    </mc:Choice>
  </mc:AlternateContent>
  <xr:revisionPtr revIDLastSave="0" documentId="13_ncr:1_{129A02A6-F5FE-4C4E-A0FE-CA21FAB76E3B}" xr6:coauthVersionLast="40" xr6:coauthVersionMax="40" xr10:uidLastSave="{00000000-0000-0000-0000-000000000000}"/>
  <workbookProtection workbookPassword="C080" lockStructure="1"/>
  <bookViews>
    <workbookView xWindow="28680" yWindow="-120" windowWidth="29040" windowHeight="15840" tabRatio="498" activeTab="1" xr2:uid="{00000000-000D-0000-FFFF-FFFF00000000}"/>
  </bookViews>
  <sheets>
    <sheet name="Stores &amp; Delivery Addresses" sheetId="25" r:id="rId1"/>
    <sheet name="Summary" sheetId="18" r:id="rId2"/>
    <sheet name="Retractable Screen" sheetId="23" r:id="rId3"/>
    <sheet name="Flyscreen Data" sheetId="24" state="hidden" r:id="rId4"/>
  </sheets>
  <definedNames>
    <definedName name="Accessories">'Flyscreen Data'!$AF$2:$AF$3</definedName>
    <definedName name="AccessoriesNA">'Flyscreen Data'!$AG$2</definedName>
    <definedName name="BilateralNA">'Flyscreen Data'!$AE$2</definedName>
    <definedName name="BilateralPanelQuantity">'Flyscreen Data'!$T$2:$T$6</definedName>
    <definedName name="Delivery_Address">'Stores &amp; Delivery Addresses'!$D$3:$D$302</definedName>
    <definedName name="Direction">'Flyscreen Data'!$B$2</definedName>
    <definedName name="FabricColour">'Flyscreen Data'!$H$2:$H$9</definedName>
    <definedName name="Fitting">'Flyscreen Data'!$A$2</definedName>
    <definedName name="FrameSpecial">'Flyscreen Data'!$L$2:$L$11</definedName>
    <definedName name="FrameStandard">'Flyscreen Data'!$K$2:$K$4</definedName>
    <definedName name="FrameType">'Flyscreen Data'!$J$2</definedName>
    <definedName name="FrameWoodGrain">'Flyscreen Data'!$M$2:$M$11</definedName>
    <definedName name="LeftRightTrack">'Flyscreen Data'!$C$2:$C$3</definedName>
    <definedName name="MeshColour">'Flyscreen Data'!$I$2</definedName>
    <definedName name="_xlnm.Print_Area" localSheetId="2">'Retractable Screen'!$A$1:$S$27</definedName>
    <definedName name="ScreenType">'Flyscreen Data'!$G$2:$G$3</definedName>
    <definedName name="StackLeftRight">'Flyscreen Data'!$E$2:$E$5</definedName>
    <definedName name="StackUpDown">'Flyscreen Data'!$F$2</definedName>
    <definedName name="Store_Name">'Stores &amp; Delivery Addresses'!$B$3:$B$302</definedName>
    <definedName name="UpDownTrack">'Flyscreen Data'!$D$2</definedName>
    <definedName name="WindSupport">'Flyscreen Data'!$U$2:$U$7</definedName>
  </definedNames>
  <calcPr calcId="181029"/>
</workbook>
</file>

<file path=xl/calcChain.xml><?xml version="1.0" encoding="utf-8"?>
<calcChain xmlns="http://schemas.openxmlformats.org/spreadsheetml/2006/main">
  <c r="AX9" i="23" l="1"/>
  <c r="AX10" i="23"/>
  <c r="AX11" i="23"/>
  <c r="AX12" i="23"/>
  <c r="AX13" i="23"/>
  <c r="AX14" i="23"/>
  <c r="AX15" i="23"/>
  <c r="AX16" i="23"/>
  <c r="AX17" i="23"/>
  <c r="AX18" i="23"/>
  <c r="AX19" i="23"/>
  <c r="AX20" i="23"/>
  <c r="AX21" i="23"/>
  <c r="AX22" i="23"/>
  <c r="AX23" i="23"/>
  <c r="AX24" i="23"/>
  <c r="AX25" i="23"/>
  <c r="AX26" i="23"/>
  <c r="AX27" i="23"/>
  <c r="AX8" i="23"/>
  <c r="AT9" i="23" l="1"/>
  <c r="AT10" i="23"/>
  <c r="AT11" i="23"/>
  <c r="AT12" i="23"/>
  <c r="AT13" i="23"/>
  <c r="AT14" i="23"/>
  <c r="AT15" i="23"/>
  <c r="AT16" i="23"/>
  <c r="AT17" i="23"/>
  <c r="AT18" i="23"/>
  <c r="AT19" i="23"/>
  <c r="AT20" i="23"/>
  <c r="AT21" i="23"/>
  <c r="AT22" i="23"/>
  <c r="AT23" i="23"/>
  <c r="AT24" i="23"/>
  <c r="AT25" i="23"/>
  <c r="AT26" i="23"/>
  <c r="AT27" i="23"/>
  <c r="AT8" i="23"/>
  <c r="AS9" i="23"/>
  <c r="AS10" i="23"/>
  <c r="AS11" i="23"/>
  <c r="AS12" i="23"/>
  <c r="AS13" i="23"/>
  <c r="AS14" i="23"/>
  <c r="AS15" i="23"/>
  <c r="AS16" i="23"/>
  <c r="AS17" i="23"/>
  <c r="AS18" i="23"/>
  <c r="AS19" i="23"/>
  <c r="AS20" i="23"/>
  <c r="AS21" i="23"/>
  <c r="AS22" i="23"/>
  <c r="AS23" i="23"/>
  <c r="AS24" i="23"/>
  <c r="AS25" i="23"/>
  <c r="AS26" i="23"/>
  <c r="AS27" i="23"/>
  <c r="AS8" i="23"/>
  <c r="AI9" i="23" l="1"/>
  <c r="AI10" i="23"/>
  <c r="AI11" i="23"/>
  <c r="AI12" i="23"/>
  <c r="AI13" i="23"/>
  <c r="AI14" i="23"/>
  <c r="AI15" i="23"/>
  <c r="AI16" i="23"/>
  <c r="AI17" i="23"/>
  <c r="AI18" i="23"/>
  <c r="AI19" i="23"/>
  <c r="AI20" i="23"/>
  <c r="AI21" i="23"/>
  <c r="AI22" i="23"/>
  <c r="AI23" i="23"/>
  <c r="AI24" i="23"/>
  <c r="AI25" i="23"/>
  <c r="AI26" i="23"/>
  <c r="AI27" i="23"/>
  <c r="AI8" i="23"/>
  <c r="AH9" i="23"/>
  <c r="AH10" i="23"/>
  <c r="AH11" i="23"/>
  <c r="AH12" i="23"/>
  <c r="AH13" i="23"/>
  <c r="AH14" i="23"/>
  <c r="AH15" i="23"/>
  <c r="AH16" i="23"/>
  <c r="AH17" i="23"/>
  <c r="AH18" i="23"/>
  <c r="AH19" i="23"/>
  <c r="AH20" i="23"/>
  <c r="AH21" i="23"/>
  <c r="AH22" i="23"/>
  <c r="AH23" i="23"/>
  <c r="AH24" i="23"/>
  <c r="AH25" i="23"/>
  <c r="AH26" i="23"/>
  <c r="AH27" i="23"/>
  <c r="AH8" i="23"/>
  <c r="AA9" i="23" l="1"/>
  <c r="AA10" i="23"/>
  <c r="AA11" i="23"/>
  <c r="AA12" i="23"/>
  <c r="AA13" i="23"/>
  <c r="AA14" i="23"/>
  <c r="AA15" i="23"/>
  <c r="AA16" i="23"/>
  <c r="AA17" i="23"/>
  <c r="AA18" i="23"/>
  <c r="AA19" i="23"/>
  <c r="AA20" i="23"/>
  <c r="AA21" i="23"/>
  <c r="AA22" i="23"/>
  <c r="AA23" i="23"/>
  <c r="AA24" i="23"/>
  <c r="AA25" i="23"/>
  <c r="AA26" i="23"/>
  <c r="AA27" i="23"/>
  <c r="AA8" i="23"/>
  <c r="AW9" i="23"/>
  <c r="AW10" i="23"/>
  <c r="AW11" i="23"/>
  <c r="AW13" i="23"/>
  <c r="AW14" i="23"/>
  <c r="AW15" i="23"/>
  <c r="AW16" i="23"/>
  <c r="AW17" i="23"/>
  <c r="AW18" i="23"/>
  <c r="AW19" i="23"/>
  <c r="AW20" i="23"/>
  <c r="AW21" i="23"/>
  <c r="AW22" i="23"/>
  <c r="AW23" i="23"/>
  <c r="AW24" i="23"/>
  <c r="AW25" i="23"/>
  <c r="AW26" i="23"/>
  <c r="AW27" i="23"/>
  <c r="AV9" i="23" l="1"/>
  <c r="AV10" i="23"/>
  <c r="AV11" i="23"/>
  <c r="AV12" i="23"/>
  <c r="AV13" i="23"/>
  <c r="AV14" i="23"/>
  <c r="AV15" i="23"/>
  <c r="AV16" i="23"/>
  <c r="AV17" i="23"/>
  <c r="AV18" i="23"/>
  <c r="AV19" i="23"/>
  <c r="AV20" i="23"/>
  <c r="AV21" i="23"/>
  <c r="AV22" i="23"/>
  <c r="AV23" i="23"/>
  <c r="AV24" i="23"/>
  <c r="AV25" i="23"/>
  <c r="AV26" i="23"/>
  <c r="AV27" i="23"/>
  <c r="AV8" i="23"/>
  <c r="AF8" i="23"/>
  <c r="AO9" i="23"/>
  <c r="AP9" i="23"/>
  <c r="AQ9" i="23"/>
  <c r="AR9" i="23" s="1"/>
  <c r="AU9" i="23"/>
  <c r="AO10" i="23"/>
  <c r="AP10" i="23"/>
  <c r="AQ10" i="23"/>
  <c r="AR10" i="23" s="1"/>
  <c r="AU10" i="23"/>
  <c r="AO11" i="23"/>
  <c r="AP11" i="23"/>
  <c r="AQ11" i="23"/>
  <c r="AR11" i="23" s="1"/>
  <c r="AU11" i="23"/>
  <c r="AO12" i="23"/>
  <c r="AP12" i="23"/>
  <c r="AQ12" i="23"/>
  <c r="AU12" i="23"/>
  <c r="AO13" i="23"/>
  <c r="AP13" i="23"/>
  <c r="AQ13" i="23"/>
  <c r="AR13" i="23" s="1"/>
  <c r="AU13" i="23"/>
  <c r="AO14" i="23"/>
  <c r="AP14" i="23"/>
  <c r="AQ14" i="23"/>
  <c r="AR14" i="23" s="1"/>
  <c r="AU14" i="23"/>
  <c r="AO15" i="23"/>
  <c r="AP15" i="23"/>
  <c r="AQ15" i="23"/>
  <c r="AR15" i="23" s="1"/>
  <c r="AU15" i="23"/>
  <c r="AO16" i="23"/>
  <c r="AP16" i="23"/>
  <c r="AQ16" i="23"/>
  <c r="AR16" i="23" s="1"/>
  <c r="AU16" i="23"/>
  <c r="AO17" i="23"/>
  <c r="AP17" i="23"/>
  <c r="AQ17" i="23"/>
  <c r="AR17" i="23" s="1"/>
  <c r="AU17" i="23"/>
  <c r="AO18" i="23"/>
  <c r="AP18" i="23"/>
  <c r="AQ18" i="23"/>
  <c r="AR18" i="23" s="1"/>
  <c r="AU18" i="23"/>
  <c r="AO19" i="23"/>
  <c r="AP19" i="23"/>
  <c r="AQ19" i="23"/>
  <c r="AR19" i="23" s="1"/>
  <c r="AU19" i="23"/>
  <c r="AO20" i="23"/>
  <c r="AP20" i="23"/>
  <c r="AQ20" i="23"/>
  <c r="AR20" i="23" s="1"/>
  <c r="AU20" i="23"/>
  <c r="AO21" i="23"/>
  <c r="AP21" i="23"/>
  <c r="AQ21" i="23"/>
  <c r="AR21" i="23" s="1"/>
  <c r="AU21" i="23"/>
  <c r="AO22" i="23"/>
  <c r="AP22" i="23"/>
  <c r="AQ22" i="23"/>
  <c r="AR22" i="23" s="1"/>
  <c r="AU22" i="23"/>
  <c r="AO23" i="23"/>
  <c r="AP23" i="23"/>
  <c r="AQ23" i="23"/>
  <c r="AR23" i="23" s="1"/>
  <c r="AU23" i="23"/>
  <c r="AO24" i="23"/>
  <c r="AP24" i="23"/>
  <c r="AQ24" i="23"/>
  <c r="AR24" i="23" s="1"/>
  <c r="AU24" i="23"/>
  <c r="AO25" i="23"/>
  <c r="AP25" i="23"/>
  <c r="AQ25" i="23"/>
  <c r="AR25" i="23" s="1"/>
  <c r="AU25" i="23"/>
  <c r="AO26" i="23"/>
  <c r="AP26" i="23"/>
  <c r="AQ26" i="23"/>
  <c r="AR26" i="23" s="1"/>
  <c r="AU26" i="23"/>
  <c r="AO27" i="23"/>
  <c r="AP27" i="23"/>
  <c r="AQ27" i="23"/>
  <c r="AR27" i="23" s="1"/>
  <c r="AU27" i="23"/>
  <c r="AU8" i="23"/>
  <c r="AQ8" i="23"/>
  <c r="AW8" i="23" s="1"/>
  <c r="AP8" i="23"/>
  <c r="AO8" i="23"/>
  <c r="AF9" i="23"/>
  <c r="AF10" i="23"/>
  <c r="AF11" i="23"/>
  <c r="AF12" i="23"/>
  <c r="AF13" i="23"/>
  <c r="AF14" i="23"/>
  <c r="AF15" i="23"/>
  <c r="AF16" i="23"/>
  <c r="AF17" i="23"/>
  <c r="AF18" i="23"/>
  <c r="AF19" i="23"/>
  <c r="AF20" i="23"/>
  <c r="AF21" i="23"/>
  <c r="AF22" i="23"/>
  <c r="AF23" i="23"/>
  <c r="AF24" i="23"/>
  <c r="AF25" i="23"/>
  <c r="AF26" i="23"/>
  <c r="AF27" i="23"/>
  <c r="AR12" i="23" l="1"/>
  <c r="AW12" i="23"/>
  <c r="AR8" i="23"/>
  <c r="K5" i="23"/>
  <c r="K4" i="23"/>
  <c r="K3" i="23"/>
  <c r="K2" i="23"/>
  <c r="K1" i="23"/>
  <c r="AN9" i="23"/>
  <c r="AN10" i="23"/>
  <c r="AN11" i="23"/>
  <c r="AN12" i="23"/>
  <c r="AN13" i="23"/>
  <c r="AN14" i="23"/>
  <c r="AN15" i="23"/>
  <c r="AN16" i="23"/>
  <c r="AN17" i="23"/>
  <c r="AN18" i="23"/>
  <c r="AN19" i="23"/>
  <c r="AN20" i="23"/>
  <c r="AN21" i="23"/>
  <c r="AN22" i="23"/>
  <c r="AN23" i="23"/>
  <c r="AN24" i="23"/>
  <c r="AN25" i="23"/>
  <c r="AN26" i="23"/>
  <c r="AN27" i="23"/>
  <c r="AN8" i="23"/>
  <c r="AM10" i="23"/>
  <c r="AM11" i="23"/>
  <c r="AM12" i="23"/>
  <c r="AM13" i="23"/>
  <c r="AM14" i="23"/>
  <c r="AM15" i="23"/>
  <c r="AM16" i="23"/>
  <c r="AM18" i="23"/>
  <c r="AM19" i="23"/>
  <c r="AM20" i="23"/>
  <c r="AM21" i="23"/>
  <c r="AM22" i="23"/>
  <c r="AM23" i="23"/>
  <c r="AM24" i="23"/>
  <c r="AM25" i="23"/>
  <c r="AM26" i="23"/>
  <c r="AM27" i="23"/>
  <c r="AK10" i="23"/>
  <c r="AK11" i="23"/>
  <c r="AK13" i="23"/>
  <c r="AK14" i="23"/>
  <c r="AK15" i="23"/>
  <c r="AK16" i="23"/>
  <c r="AK18" i="23"/>
  <c r="AK19" i="23"/>
  <c r="AK20" i="23"/>
  <c r="AK21" i="23"/>
  <c r="AK22" i="23"/>
  <c r="AK23" i="23"/>
  <c r="AK24" i="23"/>
  <c r="AK25" i="23"/>
  <c r="AK26" i="23"/>
  <c r="AK27" i="23"/>
  <c r="AJ9" i="23"/>
  <c r="AK9" i="23" s="1"/>
  <c r="AL9" i="23"/>
  <c r="AM9" i="23" s="1"/>
  <c r="AJ10" i="23"/>
  <c r="AL10" i="23"/>
  <c r="AJ11" i="23"/>
  <c r="AL11" i="23"/>
  <c r="AJ12" i="23"/>
  <c r="AK12" i="23" s="1"/>
  <c r="AL12" i="23"/>
  <c r="AJ13" i="23"/>
  <c r="AL13" i="23"/>
  <c r="AJ14" i="23"/>
  <c r="AL14" i="23"/>
  <c r="AJ15" i="23"/>
  <c r="AL15" i="23"/>
  <c r="AJ16" i="23"/>
  <c r="AL16" i="23"/>
  <c r="AJ17" i="23"/>
  <c r="AK17" i="23" s="1"/>
  <c r="AL17" i="23"/>
  <c r="AM17" i="23" s="1"/>
  <c r="AJ18" i="23"/>
  <c r="AL18" i="23"/>
  <c r="AJ19" i="23"/>
  <c r="AL19" i="23"/>
  <c r="AJ20" i="23"/>
  <c r="AL20" i="23"/>
  <c r="AJ21" i="23"/>
  <c r="AL21" i="23"/>
  <c r="AJ22" i="23"/>
  <c r="AL22" i="23"/>
  <c r="AJ23" i="23"/>
  <c r="AL23" i="23"/>
  <c r="AJ24" i="23"/>
  <c r="AL24" i="23"/>
  <c r="AJ25" i="23"/>
  <c r="AL25" i="23"/>
  <c r="AJ26" i="23"/>
  <c r="AL26" i="23"/>
  <c r="AJ27" i="23"/>
  <c r="AL27" i="23"/>
  <c r="AL8" i="23"/>
  <c r="AM8" i="23" s="1"/>
  <c r="AJ8" i="23"/>
  <c r="AK8" i="23" s="1"/>
  <c r="AG9" i="23" l="1"/>
  <c r="AG10" i="23"/>
  <c r="AG11" i="23"/>
  <c r="AG12" i="23"/>
  <c r="AG13" i="23"/>
  <c r="AG14" i="23"/>
  <c r="AG15" i="23"/>
  <c r="AG16" i="23"/>
  <c r="AG17" i="23"/>
  <c r="AG18" i="23"/>
  <c r="AG19" i="23"/>
  <c r="AG20" i="23"/>
  <c r="AG21" i="23"/>
  <c r="AG22" i="23"/>
  <c r="AG23" i="23"/>
  <c r="AG24" i="23"/>
  <c r="AG25" i="23"/>
  <c r="AG26" i="23"/>
  <c r="AG27" i="23"/>
  <c r="AG8" i="23"/>
  <c r="AD9" i="23" l="1"/>
  <c r="AE9" i="23" s="1"/>
  <c r="AD10" i="23"/>
  <c r="AE10" i="23" s="1"/>
  <c r="AD11" i="23"/>
  <c r="AE11" i="23" s="1"/>
  <c r="AD12" i="23"/>
  <c r="AE12" i="23" s="1"/>
  <c r="AD13" i="23"/>
  <c r="AE13" i="23" s="1"/>
  <c r="AD14" i="23"/>
  <c r="AE14" i="23" s="1"/>
  <c r="AD15" i="23"/>
  <c r="AE15" i="23" s="1"/>
  <c r="AD16" i="23"/>
  <c r="AE16" i="23" s="1"/>
  <c r="AD17" i="23"/>
  <c r="AE17" i="23" s="1"/>
  <c r="AD18" i="23"/>
  <c r="AE18" i="23" s="1"/>
  <c r="AD19" i="23"/>
  <c r="AE19" i="23" s="1"/>
  <c r="AD20" i="23"/>
  <c r="AE20" i="23" s="1"/>
  <c r="AD21" i="23"/>
  <c r="AE21" i="23" s="1"/>
  <c r="AD22" i="23"/>
  <c r="AE22" i="23" s="1"/>
  <c r="AD23" i="23"/>
  <c r="AE23" i="23" s="1"/>
  <c r="AD24" i="23"/>
  <c r="AE24" i="23" s="1"/>
  <c r="AD25" i="23"/>
  <c r="AE25" i="23" s="1"/>
  <c r="AD26" i="23"/>
  <c r="AE26" i="23" s="1"/>
  <c r="AD27" i="23"/>
  <c r="AE27" i="23" s="1"/>
  <c r="AD8" i="23"/>
  <c r="AE8" i="23" s="1"/>
  <c r="AC9" i="23"/>
  <c r="AC10" i="23"/>
  <c r="AC11" i="23"/>
  <c r="AC12" i="23"/>
  <c r="AC13" i="23"/>
  <c r="AC14" i="23"/>
  <c r="AC15" i="23"/>
  <c r="AC16" i="23"/>
  <c r="AC17" i="23"/>
  <c r="AC18" i="23"/>
  <c r="AC19" i="23"/>
  <c r="AC20" i="23"/>
  <c r="AC21" i="23"/>
  <c r="AC22" i="23"/>
  <c r="AC23" i="23"/>
  <c r="AC24" i="23"/>
  <c r="AC25" i="23"/>
  <c r="AC26" i="23"/>
  <c r="AC27" i="23"/>
  <c r="AC8" i="23"/>
  <c r="AB9" i="23"/>
  <c r="AB10" i="23"/>
  <c r="AB11" i="23"/>
  <c r="AB12" i="23"/>
  <c r="AB13" i="23"/>
  <c r="AB14" i="23"/>
  <c r="AB15" i="23"/>
  <c r="AB16" i="23"/>
  <c r="AB17" i="23"/>
  <c r="AB18" i="23"/>
  <c r="AB19" i="23"/>
  <c r="AB20" i="23"/>
  <c r="AB21" i="23"/>
  <c r="AB22" i="23"/>
  <c r="AB23" i="23"/>
  <c r="AB24" i="23"/>
  <c r="AB25" i="23"/>
  <c r="AB26" i="23"/>
  <c r="AB27" i="23"/>
  <c r="AB8" i="23"/>
  <c r="Q9" i="23" l="1"/>
  <c r="Q10" i="23"/>
  <c r="Q11" i="23"/>
  <c r="Q12" i="23"/>
  <c r="Q13" i="23"/>
  <c r="Q14" i="23"/>
  <c r="Q15" i="23"/>
  <c r="Q16" i="23"/>
  <c r="Q17" i="23"/>
  <c r="Q18" i="23"/>
  <c r="Q19" i="23"/>
  <c r="Q20" i="23"/>
  <c r="Q21" i="23"/>
  <c r="Q22" i="23"/>
  <c r="Q23" i="23"/>
  <c r="Q24" i="23"/>
  <c r="Q25" i="23"/>
  <c r="Q26" i="23"/>
  <c r="Q27" i="23"/>
  <c r="Q8" i="23"/>
  <c r="S4" i="23" l="1"/>
  <c r="D15" i="18" l="1"/>
  <c r="Z9" i="23" l="1"/>
  <c r="Z10" i="23"/>
  <c r="Z11" i="23"/>
  <c r="Z12" i="23"/>
  <c r="Z13" i="23"/>
  <c r="Z14" i="23"/>
  <c r="Z15" i="23"/>
  <c r="Z16" i="23"/>
  <c r="Z17" i="23"/>
  <c r="Z18" i="23"/>
  <c r="Z19" i="23"/>
  <c r="Z20" i="23"/>
  <c r="Z21" i="23"/>
  <c r="Z22" i="23"/>
  <c r="Z23" i="23"/>
  <c r="Z24" i="23"/>
  <c r="Z25" i="23"/>
  <c r="Z26" i="23"/>
  <c r="Z27" i="23"/>
  <c r="Z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PWD</author>
  </authors>
  <commentList>
    <comment ref="D3" authorId="0" shapeId="0" xr:uid="{00000000-0006-0000-0100-000001000000}">
      <text>
        <r>
          <rPr>
            <sz val="8"/>
            <color indexed="81"/>
            <rFont val="Tahoma"/>
            <family val="2"/>
          </rPr>
          <t>The</t>
        </r>
        <r>
          <rPr>
            <i/>
            <sz val="8"/>
            <color indexed="81"/>
            <rFont val="Tahoma"/>
            <family val="2"/>
          </rPr>
          <t xml:space="preserve"> Store Name</t>
        </r>
        <r>
          <rPr>
            <sz val="8"/>
            <color indexed="81"/>
            <rFont val="Tahoma"/>
            <family val="2"/>
          </rPr>
          <t xml:space="preserve"> List Can Be Populated 
When Entered On 
The</t>
        </r>
        <r>
          <rPr>
            <i/>
            <sz val="8"/>
            <color indexed="81"/>
            <rFont val="Tahoma"/>
            <family val="2"/>
          </rPr>
          <t xml:space="preserve"> Stores &amp; Delivery Addresses</t>
        </r>
        <r>
          <rPr>
            <sz val="8"/>
            <color indexed="81"/>
            <rFont val="Tahoma"/>
            <family val="2"/>
          </rPr>
          <t xml:space="preserve"> Tab.</t>
        </r>
      </text>
    </comment>
    <comment ref="D4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The </t>
        </r>
        <r>
          <rPr>
            <i/>
            <sz val="8"/>
            <color indexed="81"/>
            <rFont val="Tahoma"/>
            <family val="2"/>
          </rPr>
          <t>Delivery Address</t>
        </r>
        <r>
          <rPr>
            <sz val="8"/>
            <color indexed="81"/>
            <rFont val="Tahoma"/>
            <family val="2"/>
          </rPr>
          <t xml:space="preserve"> List Can Be Populated 
When Entered On 
The </t>
        </r>
        <r>
          <rPr>
            <i/>
            <sz val="8"/>
            <color indexed="81"/>
            <rFont val="Tahoma"/>
            <family val="2"/>
          </rPr>
          <t>Stores &amp; Delivery Addresses</t>
        </r>
        <r>
          <rPr>
            <sz val="8"/>
            <color indexed="81"/>
            <rFont val="Tahoma"/>
            <family val="2"/>
          </rPr>
          <t xml:space="preserve"> Tab.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PWD</author>
  </authors>
  <commentList>
    <comment ref="D7" authorId="0" shapeId="0" xr:uid="{00000000-0006-0000-0200-000001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7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7" authorId="0" shapeId="0" xr:uid="{00000000-0006-0000-0200-000003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7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7" authorId="0" shapeId="0" xr:uid="{00000000-0006-0000-0200-000005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7" authorId="0" shapeId="0" xr:uid="{00000000-0006-0000-0200-000006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7" authorId="0" shapeId="0" xr:uid="{00000000-0006-0000-0200-000007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7" authorId="0" shapeId="0" xr:uid="{00000000-0006-0000-0200-000008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7" authorId="0" shapeId="0" xr:uid="{00000000-0006-0000-0200-000009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7" authorId="0" shapeId="0" xr:uid="{00000000-0006-0000-0200-00000A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7" authorId="0" shapeId="0" xr:uid="{00000000-0006-0000-0200-00000B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7" authorId="0" shapeId="0" xr:uid="{00000000-0006-0000-0200-00000C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7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8" authorId="0" shapeId="0" xr:uid="{00000000-0006-0000-0200-00000E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8" authorId="0" shapeId="0" xr:uid="{CDDDC92C-DD5C-497A-8225-C70D05ED3FBB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8" authorId="0" shapeId="0" xr:uid="{00000000-0006-0000-0200-000010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8" authorId="0" shapeId="0" xr:uid="{00000000-0006-0000-0200-000011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8" authorId="0" shapeId="0" xr:uid="{00000000-0006-0000-0200-000012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8" authorId="0" shapeId="0" xr:uid="{00000000-0006-0000-0200-000013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8" authorId="0" shapeId="0" xr:uid="{00000000-0006-0000-0200-000014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8" authorId="0" shapeId="0" xr:uid="{00000000-0006-0000-0200-000015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8" authorId="0" shapeId="0" xr:uid="{00000000-0006-0000-0200-000016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8" authorId="0" shapeId="0" xr:uid="{00000000-0006-0000-0200-000017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8" authorId="0" shapeId="0" xr:uid="{00000000-0006-0000-0200-000018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8" authorId="0" shapeId="0" xr:uid="{00000000-0006-0000-0200-000019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8" authorId="0" shapeId="0" xr:uid="{00000000-0006-0000-0200-00001A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9" authorId="0" shapeId="0" xr:uid="{00000000-0006-0000-0200-00001B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9" authorId="0" shapeId="0" xr:uid="{076FE67C-0C11-4699-BFD0-CD483107B6CD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9" authorId="0" shapeId="0" xr:uid="{00000000-0006-0000-0200-00001D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9" authorId="0" shapeId="0" xr:uid="{00000000-0006-0000-0200-00001E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9" authorId="0" shapeId="0" xr:uid="{00000000-0006-0000-0200-00001F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9" authorId="0" shapeId="0" xr:uid="{00000000-0006-0000-0200-000020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9" authorId="0" shapeId="0" xr:uid="{00000000-0006-0000-0200-000021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9" authorId="0" shapeId="0" xr:uid="{00000000-0006-0000-0200-000022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9" authorId="0" shapeId="0" xr:uid="{00000000-0006-0000-0200-000023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9" authorId="0" shapeId="0" xr:uid="{00000000-0006-0000-0200-000024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9" authorId="0" shapeId="0" xr:uid="{00000000-0006-0000-0200-000025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9" authorId="0" shapeId="0" xr:uid="{00000000-0006-0000-0200-000026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9" authorId="0" shapeId="0" xr:uid="{00000000-0006-0000-0200-000027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10" authorId="0" shapeId="0" xr:uid="{00000000-0006-0000-0200-000028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10" authorId="0" shapeId="0" xr:uid="{DCF93289-7275-4B86-95FE-CA498B720760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10" authorId="0" shapeId="0" xr:uid="{00000000-0006-0000-0200-00002A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10" authorId="0" shapeId="0" xr:uid="{00000000-0006-0000-0200-00002B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10" authorId="0" shapeId="0" xr:uid="{00000000-0006-0000-0200-00002C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10" authorId="0" shapeId="0" xr:uid="{00000000-0006-0000-0200-00002D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10" authorId="0" shapeId="0" xr:uid="{00000000-0006-0000-0200-00002E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10" authorId="0" shapeId="0" xr:uid="{00000000-0006-0000-0200-00002F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10" authorId="0" shapeId="0" xr:uid="{00000000-0006-0000-0200-000030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10" authorId="0" shapeId="0" xr:uid="{00000000-0006-0000-0200-000031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10" authorId="0" shapeId="0" xr:uid="{00000000-0006-0000-0200-000032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10" authorId="0" shapeId="0" xr:uid="{00000000-0006-0000-0200-000033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10" authorId="0" shapeId="0" xr:uid="{00000000-0006-0000-0200-000034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11" authorId="0" shapeId="0" xr:uid="{00000000-0006-0000-0200-000035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11" authorId="0" shapeId="0" xr:uid="{B70E6CC3-F4A3-4B8C-A706-AD54B8AEBF40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11" authorId="0" shapeId="0" xr:uid="{00000000-0006-0000-0200-000037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11" authorId="0" shapeId="0" xr:uid="{00000000-0006-0000-0200-000038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11" authorId="0" shapeId="0" xr:uid="{00000000-0006-0000-0200-000039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11" authorId="0" shapeId="0" xr:uid="{00000000-0006-0000-0200-00003A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11" authorId="0" shapeId="0" xr:uid="{00000000-0006-0000-0200-00003B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11" authorId="0" shapeId="0" xr:uid="{00000000-0006-0000-0200-00003C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11" authorId="0" shapeId="0" xr:uid="{00000000-0006-0000-0200-00003D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11" authorId="0" shapeId="0" xr:uid="{00000000-0006-0000-0200-00003E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11" authorId="0" shapeId="0" xr:uid="{00000000-0006-0000-0200-00003F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11" authorId="0" shapeId="0" xr:uid="{00000000-0006-0000-0200-000040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11" authorId="0" shapeId="0" xr:uid="{00000000-0006-0000-0200-000041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12" authorId="0" shapeId="0" xr:uid="{00000000-0006-0000-0200-000042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12" authorId="0" shapeId="0" xr:uid="{B794FD8E-83FF-4472-A8B2-EFA6ECBEA30B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12" authorId="0" shapeId="0" xr:uid="{00000000-0006-0000-0200-000044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12" authorId="0" shapeId="0" xr:uid="{00000000-0006-0000-0200-000045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12" authorId="0" shapeId="0" xr:uid="{00000000-0006-0000-0200-000046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12" authorId="0" shapeId="0" xr:uid="{00000000-0006-0000-0200-000047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12" authorId="0" shapeId="0" xr:uid="{00000000-0006-0000-0200-000048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12" authorId="0" shapeId="0" xr:uid="{00000000-0006-0000-0200-000049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12" authorId="0" shapeId="0" xr:uid="{00000000-0006-0000-0200-00004A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12" authorId="0" shapeId="0" xr:uid="{00000000-0006-0000-0200-00004B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12" authorId="0" shapeId="0" xr:uid="{00000000-0006-0000-0200-00004C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12" authorId="0" shapeId="0" xr:uid="{00000000-0006-0000-0200-00004D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12" authorId="0" shapeId="0" xr:uid="{00000000-0006-0000-0200-00004E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13" authorId="0" shapeId="0" xr:uid="{00000000-0006-0000-0200-00004F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13" authorId="0" shapeId="0" xr:uid="{10E4D828-DC6D-42DB-8680-2ECCB1407B8E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13" authorId="0" shapeId="0" xr:uid="{00000000-0006-0000-0200-000051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13" authorId="0" shapeId="0" xr:uid="{00000000-0006-0000-0200-000052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13" authorId="0" shapeId="0" xr:uid="{00000000-0006-0000-0200-000053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13" authorId="0" shapeId="0" xr:uid="{00000000-0006-0000-0200-000054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13" authorId="0" shapeId="0" xr:uid="{00000000-0006-0000-0200-000055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13" authorId="0" shapeId="0" xr:uid="{00000000-0006-0000-0200-000056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13" authorId="0" shapeId="0" xr:uid="{00000000-0006-0000-0200-000057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13" authorId="0" shapeId="0" xr:uid="{00000000-0006-0000-0200-000058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13" authorId="0" shapeId="0" xr:uid="{00000000-0006-0000-0200-000059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13" authorId="0" shapeId="0" xr:uid="{00000000-0006-0000-0200-00005A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13" authorId="0" shapeId="0" xr:uid="{00000000-0006-0000-0200-00005B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14" authorId="0" shapeId="0" xr:uid="{00000000-0006-0000-0200-00005C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14" authorId="0" shapeId="0" xr:uid="{A98CEA70-3F5C-49A8-8084-C0A3BB6CFE02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14" authorId="0" shapeId="0" xr:uid="{00000000-0006-0000-0200-00005E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14" authorId="0" shapeId="0" xr:uid="{00000000-0006-0000-0200-00005F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14" authorId="0" shapeId="0" xr:uid="{00000000-0006-0000-0200-000060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14" authorId="0" shapeId="0" xr:uid="{00000000-0006-0000-0200-000061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14" authorId="0" shapeId="0" xr:uid="{00000000-0006-0000-0200-000062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14" authorId="0" shapeId="0" xr:uid="{00000000-0006-0000-0200-000063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14" authorId="0" shapeId="0" xr:uid="{00000000-0006-0000-0200-000064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14" authorId="0" shapeId="0" xr:uid="{00000000-0006-0000-0200-000065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14" authorId="0" shapeId="0" xr:uid="{00000000-0006-0000-0200-000066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14" authorId="0" shapeId="0" xr:uid="{00000000-0006-0000-0200-000067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14" authorId="0" shapeId="0" xr:uid="{00000000-0006-0000-0200-000068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15" authorId="0" shapeId="0" xr:uid="{00000000-0006-0000-0200-000069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15" authorId="0" shapeId="0" xr:uid="{A51632F2-6C3E-4E5D-9456-7D74320A1E19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15" authorId="0" shapeId="0" xr:uid="{00000000-0006-0000-0200-00006B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15" authorId="0" shapeId="0" xr:uid="{00000000-0006-0000-0200-00006C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15" authorId="0" shapeId="0" xr:uid="{00000000-0006-0000-0200-00006D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15" authorId="0" shapeId="0" xr:uid="{00000000-0006-0000-0200-00006E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15" authorId="0" shapeId="0" xr:uid="{00000000-0006-0000-0200-00006F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15" authorId="0" shapeId="0" xr:uid="{00000000-0006-0000-0200-000070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15" authorId="0" shapeId="0" xr:uid="{00000000-0006-0000-0200-000071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15" authorId="0" shapeId="0" xr:uid="{00000000-0006-0000-0200-000072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15" authorId="0" shapeId="0" xr:uid="{00000000-0006-0000-0200-000073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15" authorId="0" shapeId="0" xr:uid="{00000000-0006-0000-0200-000074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15" authorId="0" shapeId="0" xr:uid="{00000000-0006-0000-0200-000075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16" authorId="0" shapeId="0" xr:uid="{00000000-0006-0000-0200-000076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16" authorId="0" shapeId="0" xr:uid="{F0488F78-67D4-4CDF-A641-81ACD717D3B4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16" authorId="0" shapeId="0" xr:uid="{00000000-0006-0000-0200-000078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16" authorId="0" shapeId="0" xr:uid="{00000000-0006-0000-0200-000079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16" authorId="0" shapeId="0" xr:uid="{00000000-0006-0000-0200-00007A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16" authorId="0" shapeId="0" xr:uid="{00000000-0006-0000-0200-00007B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16" authorId="0" shapeId="0" xr:uid="{00000000-0006-0000-0200-00007C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16" authorId="0" shapeId="0" xr:uid="{00000000-0006-0000-0200-00007D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16" authorId="0" shapeId="0" xr:uid="{00000000-0006-0000-0200-00007E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16" authorId="0" shapeId="0" xr:uid="{00000000-0006-0000-0200-00007F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16" authorId="0" shapeId="0" xr:uid="{00000000-0006-0000-0200-000080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16" authorId="0" shapeId="0" xr:uid="{00000000-0006-0000-0200-000081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16" authorId="0" shapeId="0" xr:uid="{00000000-0006-0000-0200-000082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17" authorId="0" shapeId="0" xr:uid="{00000000-0006-0000-0200-000083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17" authorId="0" shapeId="0" xr:uid="{CFB1AD08-BB3B-4121-9386-148460716440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17" authorId="0" shapeId="0" xr:uid="{00000000-0006-0000-0200-000085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17" authorId="0" shapeId="0" xr:uid="{00000000-0006-0000-0200-000086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17" authorId="0" shapeId="0" xr:uid="{00000000-0006-0000-0200-000087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17" authorId="0" shapeId="0" xr:uid="{00000000-0006-0000-0200-000088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17" authorId="0" shapeId="0" xr:uid="{00000000-0006-0000-0200-000089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17" authorId="0" shapeId="0" xr:uid="{00000000-0006-0000-0200-00008A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17" authorId="0" shapeId="0" xr:uid="{00000000-0006-0000-0200-00008B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17" authorId="0" shapeId="0" xr:uid="{00000000-0006-0000-0200-00008C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17" authorId="0" shapeId="0" xr:uid="{00000000-0006-0000-0200-00008D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17" authorId="0" shapeId="0" xr:uid="{00000000-0006-0000-0200-00008E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17" authorId="0" shapeId="0" xr:uid="{00000000-0006-0000-0200-00008F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18" authorId="0" shapeId="0" xr:uid="{00000000-0006-0000-0200-000090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18" authorId="0" shapeId="0" xr:uid="{F5177CD3-7F83-4847-A0B9-95E685F30DC6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18" authorId="0" shapeId="0" xr:uid="{00000000-0006-0000-0200-000092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18" authorId="0" shapeId="0" xr:uid="{00000000-0006-0000-0200-000093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18" authorId="0" shapeId="0" xr:uid="{00000000-0006-0000-0200-000094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18" authorId="0" shapeId="0" xr:uid="{00000000-0006-0000-0200-000095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18" authorId="0" shapeId="0" xr:uid="{00000000-0006-0000-0200-000096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18" authorId="0" shapeId="0" xr:uid="{00000000-0006-0000-0200-000097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18" authorId="0" shapeId="0" xr:uid="{00000000-0006-0000-0200-000098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18" authorId="0" shapeId="0" xr:uid="{00000000-0006-0000-0200-000099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18" authorId="0" shapeId="0" xr:uid="{00000000-0006-0000-0200-00009A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18" authorId="0" shapeId="0" xr:uid="{00000000-0006-0000-0200-00009B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18" authorId="0" shapeId="0" xr:uid="{00000000-0006-0000-0200-00009C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19" authorId="0" shapeId="0" xr:uid="{00000000-0006-0000-0200-00009D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19" authorId="0" shapeId="0" xr:uid="{1CE21BA9-A7CA-4C5F-AEE9-F059D49924CD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19" authorId="0" shapeId="0" xr:uid="{00000000-0006-0000-0200-00009F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19" authorId="0" shapeId="0" xr:uid="{00000000-0006-0000-0200-0000A0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19" authorId="0" shapeId="0" xr:uid="{00000000-0006-0000-0200-0000A1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19" authorId="0" shapeId="0" xr:uid="{00000000-0006-0000-0200-0000A2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19" authorId="0" shapeId="0" xr:uid="{00000000-0006-0000-0200-0000A3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19" authorId="0" shapeId="0" xr:uid="{00000000-0006-0000-0200-0000A4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19" authorId="0" shapeId="0" xr:uid="{00000000-0006-0000-0200-0000A5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19" authorId="0" shapeId="0" xr:uid="{00000000-0006-0000-0200-0000A6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19" authorId="0" shapeId="0" xr:uid="{00000000-0006-0000-0200-0000A7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19" authorId="0" shapeId="0" xr:uid="{00000000-0006-0000-0200-0000A8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19" authorId="0" shapeId="0" xr:uid="{00000000-0006-0000-0200-0000A9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20" authorId="0" shapeId="0" xr:uid="{00000000-0006-0000-0200-0000AA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20" authorId="0" shapeId="0" xr:uid="{6D072C57-8748-4609-92C8-2847B3ACBC8E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20" authorId="0" shapeId="0" xr:uid="{00000000-0006-0000-0200-0000AC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20" authorId="0" shapeId="0" xr:uid="{00000000-0006-0000-0200-0000AD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20" authorId="0" shapeId="0" xr:uid="{00000000-0006-0000-0200-0000AE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20" authorId="0" shapeId="0" xr:uid="{00000000-0006-0000-0200-0000AF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20" authorId="0" shapeId="0" xr:uid="{00000000-0006-0000-0200-0000B0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20" authorId="0" shapeId="0" xr:uid="{00000000-0006-0000-0200-0000B1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20" authorId="0" shapeId="0" xr:uid="{00000000-0006-0000-0200-0000B2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20" authorId="0" shapeId="0" xr:uid="{00000000-0006-0000-0200-0000B3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20" authorId="0" shapeId="0" xr:uid="{00000000-0006-0000-0200-0000B4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20" authorId="0" shapeId="0" xr:uid="{00000000-0006-0000-0200-0000B5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20" authorId="0" shapeId="0" xr:uid="{00000000-0006-0000-0200-0000B6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21" authorId="0" shapeId="0" xr:uid="{00000000-0006-0000-0200-0000B7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21" authorId="0" shapeId="0" xr:uid="{7A118366-F89F-41DE-8841-7BC018EF9C85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21" authorId="0" shapeId="0" xr:uid="{00000000-0006-0000-0200-0000B9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21" authorId="0" shapeId="0" xr:uid="{00000000-0006-0000-0200-0000BA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21" authorId="0" shapeId="0" xr:uid="{00000000-0006-0000-0200-0000BB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21" authorId="0" shapeId="0" xr:uid="{00000000-0006-0000-0200-0000BC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21" authorId="0" shapeId="0" xr:uid="{00000000-0006-0000-0200-0000BD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21" authorId="0" shapeId="0" xr:uid="{00000000-0006-0000-0200-0000BE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21" authorId="0" shapeId="0" xr:uid="{00000000-0006-0000-0200-0000BF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21" authorId="0" shapeId="0" xr:uid="{00000000-0006-0000-0200-0000C0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21" authorId="0" shapeId="0" xr:uid="{00000000-0006-0000-0200-0000C1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21" authorId="0" shapeId="0" xr:uid="{00000000-0006-0000-0200-0000C2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21" authorId="0" shapeId="0" xr:uid="{00000000-0006-0000-0200-0000C3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22" authorId="0" shapeId="0" xr:uid="{00000000-0006-0000-0200-0000C4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22" authorId="0" shapeId="0" xr:uid="{652D8EFE-46A1-40E8-9B02-9A2274D84F8C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22" authorId="0" shapeId="0" xr:uid="{00000000-0006-0000-0200-0000C6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22" authorId="0" shapeId="0" xr:uid="{00000000-0006-0000-0200-0000C7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22" authorId="0" shapeId="0" xr:uid="{00000000-0006-0000-0200-0000C8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22" authorId="0" shapeId="0" xr:uid="{00000000-0006-0000-0200-0000C9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22" authorId="0" shapeId="0" xr:uid="{00000000-0006-0000-0200-0000CA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22" authorId="0" shapeId="0" xr:uid="{00000000-0006-0000-0200-0000CB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22" authorId="0" shapeId="0" xr:uid="{00000000-0006-0000-0200-0000CC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22" authorId="0" shapeId="0" xr:uid="{00000000-0006-0000-0200-0000CD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22" authorId="0" shapeId="0" xr:uid="{00000000-0006-0000-0200-0000CE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22" authorId="0" shapeId="0" xr:uid="{00000000-0006-0000-0200-0000CF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22" authorId="0" shapeId="0" xr:uid="{00000000-0006-0000-0200-0000D0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23" authorId="0" shapeId="0" xr:uid="{00000000-0006-0000-0200-0000D1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23" authorId="0" shapeId="0" xr:uid="{CEA61983-4818-4E33-A153-6E9325843651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23" authorId="0" shapeId="0" xr:uid="{00000000-0006-0000-0200-0000D3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23" authorId="0" shapeId="0" xr:uid="{00000000-0006-0000-0200-0000D4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23" authorId="0" shapeId="0" xr:uid="{00000000-0006-0000-0200-0000D5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23" authorId="0" shapeId="0" xr:uid="{00000000-0006-0000-0200-0000D6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23" authorId="0" shapeId="0" xr:uid="{00000000-0006-0000-0200-0000D7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23" authorId="0" shapeId="0" xr:uid="{00000000-0006-0000-0200-0000D8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23" authorId="0" shapeId="0" xr:uid="{00000000-0006-0000-0200-0000D9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23" authorId="0" shapeId="0" xr:uid="{00000000-0006-0000-0200-0000DA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23" authorId="0" shapeId="0" xr:uid="{00000000-0006-0000-0200-0000DB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23" authorId="0" shapeId="0" xr:uid="{00000000-0006-0000-0200-0000DC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23" authorId="0" shapeId="0" xr:uid="{00000000-0006-0000-0200-0000DD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24" authorId="0" shapeId="0" xr:uid="{00000000-0006-0000-0200-0000DE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24" authorId="0" shapeId="0" xr:uid="{F5DDB391-3007-48FA-BF5A-3D200F1B7B8A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24" authorId="0" shapeId="0" xr:uid="{00000000-0006-0000-0200-0000E0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24" authorId="0" shapeId="0" xr:uid="{00000000-0006-0000-0200-0000E1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24" authorId="0" shapeId="0" xr:uid="{00000000-0006-0000-0200-0000E2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24" authorId="0" shapeId="0" xr:uid="{00000000-0006-0000-0200-0000E3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24" authorId="0" shapeId="0" xr:uid="{00000000-0006-0000-0200-0000E4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24" authorId="0" shapeId="0" xr:uid="{00000000-0006-0000-0200-0000E5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24" authorId="0" shapeId="0" xr:uid="{00000000-0006-0000-0200-0000E6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24" authorId="0" shapeId="0" xr:uid="{00000000-0006-0000-0200-0000E7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24" authorId="0" shapeId="0" xr:uid="{00000000-0006-0000-0200-0000E8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24" authorId="0" shapeId="0" xr:uid="{00000000-0006-0000-0200-0000E9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24" authorId="0" shapeId="0" xr:uid="{00000000-0006-0000-0200-0000EA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25" authorId="0" shapeId="0" xr:uid="{00000000-0006-0000-0200-0000EB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25" authorId="0" shapeId="0" xr:uid="{B9051AA7-CC78-4B05-9840-6C5142122B39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25" authorId="0" shapeId="0" xr:uid="{00000000-0006-0000-0200-0000ED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25" authorId="0" shapeId="0" xr:uid="{00000000-0006-0000-0200-0000EE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25" authorId="0" shapeId="0" xr:uid="{00000000-0006-0000-0200-0000EF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25" authorId="0" shapeId="0" xr:uid="{00000000-0006-0000-0200-0000F0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25" authorId="0" shapeId="0" xr:uid="{00000000-0006-0000-0200-0000F1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25" authorId="0" shapeId="0" xr:uid="{00000000-0006-0000-0200-0000F2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25" authorId="0" shapeId="0" xr:uid="{00000000-0006-0000-0200-0000F300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25" authorId="0" shapeId="0" xr:uid="{00000000-0006-0000-0200-0000F400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25" authorId="0" shapeId="0" xr:uid="{00000000-0006-0000-0200-0000F500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25" authorId="0" shapeId="0" xr:uid="{00000000-0006-0000-0200-0000F600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25" authorId="0" shapeId="0" xr:uid="{00000000-0006-0000-0200-0000F700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26" authorId="0" shapeId="0" xr:uid="{00000000-0006-0000-0200-0000F800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26" authorId="0" shapeId="0" xr:uid="{CE861B09-B2D6-47D0-AD2E-04FFE4D9A9C4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26" authorId="0" shapeId="0" xr:uid="{00000000-0006-0000-0200-0000FA00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26" authorId="0" shapeId="0" xr:uid="{00000000-0006-0000-0200-0000FB00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26" authorId="0" shapeId="0" xr:uid="{00000000-0006-0000-0200-0000FC00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26" authorId="0" shapeId="0" xr:uid="{00000000-0006-0000-0200-0000FD00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26" authorId="0" shapeId="0" xr:uid="{00000000-0006-0000-0200-0000FE00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26" authorId="0" shapeId="0" xr:uid="{00000000-0006-0000-0200-0000FF00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26" authorId="0" shapeId="0" xr:uid="{00000000-0006-0000-0200-00000001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26" authorId="0" shapeId="0" xr:uid="{00000000-0006-0000-0200-00000101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26" authorId="0" shapeId="0" xr:uid="{00000000-0006-0000-0200-00000201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26" authorId="0" shapeId="0" xr:uid="{00000000-0006-0000-0200-00000301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26" authorId="0" shapeId="0" xr:uid="{00000000-0006-0000-0200-00000401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  <comment ref="D27" authorId="0" shapeId="0" xr:uid="{00000000-0006-0000-0200-000005010000}">
      <text>
        <r>
          <rPr>
            <sz val="8"/>
            <color indexed="81"/>
            <rFont val="Tahoma"/>
            <family val="2"/>
          </rPr>
          <t>Minimum Widths; 
For Left/Right options; 
Minimum Width is 400mm. 
Maximum Widths; 
For One Way options; 
Maximum Width is 3500mm. 
For Centre Opening options; 
Maximum Width is 7000mm. 
Please note: 
Maximum single piece 
Track Width is 3000mm.</t>
        </r>
      </text>
    </comment>
    <comment ref="E27" authorId="0" shapeId="0" xr:uid="{043B73AF-4E75-4CB7-9039-EF723DBE8A25}">
      <text>
        <r>
          <rPr>
            <sz val="8"/>
            <color indexed="81"/>
            <rFont val="Tahoma"/>
            <family val="2"/>
          </rPr>
          <t xml:space="preserve">Minimum Height/Drops; 
For Left/Right options; 
Minimum Height/Drop is 550mm. 
Maximum Height/Drop is 2750mm. </t>
        </r>
      </text>
    </comment>
    <comment ref="F27" authorId="0" shapeId="0" xr:uid="{00000000-0006-0000-0200-000007010000}">
      <text>
        <r>
          <rPr>
            <sz val="8"/>
            <color indexed="81"/>
            <rFont val="Tahoma"/>
            <family val="2"/>
          </rPr>
          <t>Fitting options are;
Recess Fit</t>
        </r>
      </text>
    </comment>
    <comment ref="G27" authorId="0" shapeId="0" xr:uid="{00000000-0006-0000-0200-000008010000}">
      <text>
        <r>
          <rPr>
            <sz val="8"/>
            <color indexed="81"/>
            <rFont val="Tahoma"/>
            <family val="2"/>
          </rPr>
          <t xml:space="preserve">Direction options are;
Left/Right - the Screen moves/retracts in a 
Left/Right Direction.
</t>
        </r>
        <r>
          <rPr>
            <i/>
            <sz val="8"/>
            <color indexed="81"/>
            <rFont val="Tahoma"/>
            <family val="2"/>
          </rPr>
          <t>This is typically used for Doors.</t>
        </r>
      </text>
    </comment>
    <comment ref="H27" authorId="0" shapeId="0" xr:uid="{00000000-0006-0000-0200-000009010000}">
      <text>
        <r>
          <rPr>
            <sz val="8"/>
            <color indexed="81"/>
            <rFont val="Tahoma"/>
            <family val="2"/>
          </rPr>
          <t>Track options are;
Left/Right Direction;
4mm
8mm</t>
        </r>
      </text>
    </comment>
    <comment ref="I27" authorId="0" shapeId="0" xr:uid="{00000000-0006-0000-0200-00000A010000}">
      <text>
        <r>
          <rPr>
            <sz val="8"/>
            <color indexed="81"/>
            <rFont val="Tahoma"/>
            <family val="2"/>
          </rPr>
          <t>Mesh options are;
Black</t>
        </r>
      </text>
    </comment>
    <comment ref="J27" authorId="0" shapeId="0" xr:uid="{00000000-0006-0000-0200-00000B010000}">
      <text>
        <r>
          <rPr>
            <sz val="8"/>
            <color indexed="81"/>
            <rFont val="Tahoma"/>
            <family val="2"/>
          </rPr>
          <t>Frame Type options are;
Standard</t>
        </r>
      </text>
    </comment>
    <comment ref="K27" authorId="0" shapeId="0" xr:uid="{00000000-0006-0000-0200-00000C010000}">
      <text>
        <r>
          <rPr>
            <sz val="8"/>
            <color indexed="81"/>
            <rFont val="Tahoma"/>
            <family val="2"/>
          </rPr>
          <t>Standard Frame options are;
Black (DR-935)
White (9010)
Mill
Mill finish allows the option for you to have 
the Frames painted the 
colour of your choice, once supplied.</t>
        </r>
        <r>
          <rPr>
            <i/>
            <sz val="8"/>
            <color indexed="81"/>
            <rFont val="Tahoma"/>
            <family val="2"/>
          </rPr>
          <t xml:space="preserve">
You will need to select the colour of the corner accessorie etc.</t>
        </r>
      </text>
    </comment>
    <comment ref="L27" authorId="0" shapeId="0" xr:uid="{00000000-0006-0000-0200-00000D010000}">
      <text>
        <r>
          <rPr>
            <sz val="8"/>
            <color indexed="81"/>
            <rFont val="Tahoma"/>
            <family val="2"/>
          </rPr>
          <t xml:space="preserve">Stack options are;
Left/Right Direction;
Centre Opening
Centre Opening Off Set </t>
        </r>
        <r>
          <rPr>
            <i/>
            <sz val="8"/>
            <color indexed="81"/>
            <rFont val="Tahoma"/>
            <family val="2"/>
          </rPr>
          <t>- 
enter Left &amp; Right Offset measurements</t>
        </r>
        <r>
          <rPr>
            <sz val="8"/>
            <color indexed="81"/>
            <rFont val="Tahoma"/>
            <family val="2"/>
          </rPr>
          <t xml:space="preserve">
One Way Left Hand
One Way Right Hand</t>
        </r>
      </text>
    </comment>
    <comment ref="M27" authorId="0" shapeId="0" xr:uid="{00000000-0006-0000-0200-00000E010000}">
      <text>
        <r>
          <rPr>
            <sz val="8"/>
            <color indexed="81"/>
            <rFont val="Tahoma"/>
            <family val="2"/>
          </rPr>
          <t>Enter the 
Left Side 
Centre Opening 
Offset Split;</t>
        </r>
      </text>
    </comment>
    <comment ref="N27" authorId="0" shapeId="0" xr:uid="{00000000-0006-0000-0200-00000F010000}">
      <text>
        <r>
          <rPr>
            <sz val="8"/>
            <color indexed="81"/>
            <rFont val="Tahoma"/>
            <family val="2"/>
          </rPr>
          <t>Enter the 
Right Side 
Centre Opening 
Offset Split;</t>
        </r>
      </text>
    </comment>
    <comment ref="O27" authorId="0" shapeId="0" xr:uid="{00000000-0006-0000-0200-000010010000}">
      <text>
        <r>
          <rPr>
            <sz val="8"/>
            <color indexed="81"/>
            <rFont val="Tahoma"/>
            <family val="2"/>
          </rPr>
          <t>Enter the 
Wind Support 
Quantity required.
Wind Support Quantity 
options are;
0
1
2
3
4
5
Wind Supports 
are charged 
per each unit.</t>
        </r>
      </text>
    </comment>
    <comment ref="P27" authorId="0" shapeId="0" xr:uid="{00000000-0006-0000-0200-000011010000}">
      <text>
        <r>
          <rPr>
            <sz val="8"/>
            <color indexed="81"/>
            <rFont val="Tahoma"/>
            <family val="2"/>
          </rPr>
          <t xml:space="preserve">Enter the 
Accessories Colour 
when a 
Mill Frame 
Colour is entered.
Accessories Colour
options are;
Black
White
</t>
        </r>
      </text>
    </comment>
  </commentList>
</comments>
</file>

<file path=xl/sharedStrings.xml><?xml version="1.0" encoding="utf-8"?>
<sst xmlns="http://schemas.openxmlformats.org/spreadsheetml/2006/main" count="197" uniqueCount="159">
  <si>
    <t>STORE NAME:</t>
  </si>
  <si>
    <t>Recess Fit</t>
  </si>
  <si>
    <t>Face Fit</t>
  </si>
  <si>
    <t>CUSTOMER NAME:</t>
  </si>
  <si>
    <t>DELIVERY ADDRESS:</t>
  </si>
  <si>
    <t>DATE:</t>
  </si>
  <si>
    <t>Item #</t>
  </si>
  <si>
    <t>Qty</t>
  </si>
  <si>
    <t>Fitting</t>
  </si>
  <si>
    <t>SUPPLIER:</t>
  </si>
  <si>
    <t>PROMOTION NO.:</t>
  </si>
  <si>
    <t>PRODUCT SUMMARY PAGE</t>
  </si>
  <si>
    <t>TAB COLOUR</t>
  </si>
  <si>
    <t>QTY ORDERED</t>
  </si>
  <si>
    <t>Green</t>
  </si>
  <si>
    <t>Orange</t>
  </si>
  <si>
    <t>Special Comments</t>
  </si>
  <si>
    <t>Fax: +61 2 9680 7488</t>
  </si>
  <si>
    <t>CUSTOMER / ACCOUNT NAME:</t>
  </si>
  <si>
    <t>White</t>
  </si>
  <si>
    <t>N/A</t>
  </si>
  <si>
    <t>Black</t>
  </si>
  <si>
    <r>
      <rPr>
        <b/>
        <i/>
        <sz val="12"/>
        <rFont val="Arial"/>
        <family val="2"/>
      </rPr>
      <t>Before sending the order:</t>
    </r>
    <r>
      <rPr>
        <b/>
        <sz val="12"/>
        <rFont val="Arial"/>
        <family val="2"/>
      </rPr>
      <t xml:space="preserve">
1. Please check the Quantity's below are correct. 
2. When complete, save in this tab and email to Pacific Wholesale to the appropriate email address.</t>
    </r>
  </si>
  <si>
    <t>Metallic Black</t>
  </si>
  <si>
    <t>Ivory</t>
  </si>
  <si>
    <t>Pacific Wholesale Distributors. Tel. +61 2 9680 7999 (Reception)</t>
  </si>
  <si>
    <t>SALES ORDER NO.:</t>
  </si>
  <si>
    <t>PWD ORDER NO.:</t>
  </si>
  <si>
    <t>Fluffy Strip</t>
  </si>
  <si>
    <t>WORKSHEET # / PO # :</t>
  </si>
  <si>
    <r>
      <t>CUSTOM MADE BLINDS GO TO:</t>
    </r>
    <r>
      <rPr>
        <b/>
        <sz val="10"/>
        <color indexed="10"/>
        <rFont val="Arial"/>
        <family val="2"/>
      </rPr>
      <t/>
    </r>
  </si>
  <si>
    <t>WORKSHEET # / PO #:</t>
  </si>
  <si>
    <t>Version</t>
  </si>
  <si>
    <t>Copyright © Pacific Wholesale Distributors 2008.
Unauthorised use and/or duplication of this material without the express written permission from the owner is strictly prohibited.</t>
  </si>
  <si>
    <r>
      <rPr>
        <b/>
        <sz val="12"/>
        <rFont val="Arial"/>
        <family val="2"/>
      </rPr>
      <t xml:space="preserve">Tel. </t>
    </r>
    <r>
      <rPr>
        <sz val="12"/>
        <rFont val="Arial"/>
        <family val="2"/>
      </rPr>
      <t>+61 2 8850 9312</t>
    </r>
  </si>
  <si>
    <t>Brown</t>
  </si>
  <si>
    <t>Grey</t>
  </si>
  <si>
    <t>Fabric</t>
  </si>
  <si>
    <t>Location</t>
  </si>
  <si>
    <t>Stack</t>
  </si>
  <si>
    <t>Left Side Split</t>
  </si>
  <si>
    <t>Right Side Split</t>
  </si>
  <si>
    <t>Aluminium 
Colour</t>
  </si>
  <si>
    <t>4mm</t>
  </si>
  <si>
    <t>All colours</t>
  </si>
  <si>
    <t>Bilateral</t>
  </si>
  <si>
    <t>Track</t>
  </si>
  <si>
    <t>Bilateral Panel Quantity</t>
  </si>
  <si>
    <t xml:space="preserve">Bilateral Sizes </t>
  </si>
  <si>
    <t>Other</t>
  </si>
  <si>
    <t>Centre Opening</t>
  </si>
  <si>
    <t>Centre Opening Off Set</t>
  </si>
  <si>
    <t>One Way Left Hand</t>
  </si>
  <si>
    <t>One Way Right Hand</t>
  </si>
  <si>
    <t>Gross 
Open Height</t>
  </si>
  <si>
    <t>Gross 
Open Width</t>
  </si>
  <si>
    <t>Marine Blue</t>
  </si>
  <si>
    <t>Hazelnut</t>
  </si>
  <si>
    <t>Metallic Grey</t>
  </si>
  <si>
    <t>Mesh</t>
  </si>
  <si>
    <t>ScreenType</t>
  </si>
  <si>
    <t>FabricColour</t>
  </si>
  <si>
    <t>MeshColour</t>
  </si>
  <si>
    <t>Fabric Or Mesh Colour Option</t>
  </si>
  <si>
    <t>Frame
Type</t>
  </si>
  <si>
    <t>Frame
Colour</t>
  </si>
  <si>
    <t>Standard</t>
  </si>
  <si>
    <t>Special</t>
  </si>
  <si>
    <t>Wood Grain</t>
  </si>
  <si>
    <t>FrameType</t>
  </si>
  <si>
    <t>White (9010)</t>
  </si>
  <si>
    <t>Ivory (1013)</t>
  </si>
  <si>
    <t>Cream (9001)</t>
  </si>
  <si>
    <t>Brown (8017)</t>
  </si>
  <si>
    <t>Green (6005)</t>
  </si>
  <si>
    <t>FrameStandard</t>
  </si>
  <si>
    <t>FrameSpecial</t>
  </si>
  <si>
    <t>FrameWoodGrain</t>
  </si>
  <si>
    <t>Light Teak (386/73R)</t>
  </si>
  <si>
    <t>Dark Teak (386/70R)</t>
  </si>
  <si>
    <t>Beech (333-8R)</t>
  </si>
  <si>
    <t>Oak (A-70R)</t>
  </si>
  <si>
    <t>Rough Cherry (317-70R)</t>
  </si>
  <si>
    <t>Pine (319-R)</t>
  </si>
  <si>
    <t>Rough Walnut (102/70R)</t>
  </si>
  <si>
    <t>Frame Colour</t>
  </si>
  <si>
    <t>This is designed to begin at the left and work towards the right as options will change based on selections</t>
  </si>
  <si>
    <r>
      <t xml:space="preserve">PACIFIC SALES COORDINATOR </t>
    </r>
    <r>
      <rPr>
        <b/>
        <i/>
        <sz val="10"/>
        <rFont val="Arial"/>
        <family val="2"/>
      </rPr>
      <t>(PWD Internal Use)</t>
    </r>
  </si>
  <si>
    <t>Alexandra Wacher</t>
  </si>
  <si>
    <t>support@pacificwholesale.com.au</t>
  </si>
  <si>
    <t>m2</t>
  </si>
  <si>
    <t>Direction</t>
  </si>
  <si>
    <t>Mesh
Colour</t>
  </si>
  <si>
    <t>Wind Support</t>
  </si>
  <si>
    <t>Left/Right</t>
  </si>
  <si>
    <t>Up/Down</t>
  </si>
  <si>
    <t>BilateralPanelQuantity</t>
  </si>
  <si>
    <t>Left Side 
Centre Opening
Offset Split</t>
  </si>
  <si>
    <t>Right Side 
Centre Opening
Offset Split</t>
  </si>
  <si>
    <t>WindSupport</t>
  </si>
  <si>
    <t>Track Dependency</t>
  </si>
  <si>
    <t xml:space="preserve">LeftRightTrack </t>
  </si>
  <si>
    <t>UpDownTrack</t>
  </si>
  <si>
    <t>8mm</t>
  </si>
  <si>
    <t>StackUpDown</t>
  </si>
  <si>
    <t xml:space="preserve">StackLeftRight
</t>
  </si>
  <si>
    <t>Stack Dependency</t>
  </si>
  <si>
    <t>Maximum Size</t>
  </si>
  <si>
    <t>Check Size</t>
  </si>
  <si>
    <t>Hightlight Size</t>
  </si>
  <si>
    <t>Stack Highlight</t>
  </si>
  <si>
    <t>Bilateral Highlight</t>
  </si>
  <si>
    <t>Left Offset Highlight</t>
  </si>
  <si>
    <t>Right Offset Highlight</t>
  </si>
  <si>
    <t>Minimum Width</t>
  </si>
  <si>
    <t>Minimum Height</t>
  </si>
  <si>
    <t>Check Minimum Width</t>
  </si>
  <si>
    <t>Check Minimum Height</t>
  </si>
  <si>
    <t>Calculation</t>
  </si>
  <si>
    <t>Height Check</t>
  </si>
  <si>
    <t>Anti-Pollen Black</t>
  </si>
  <si>
    <t>Check Left Split Size</t>
  </si>
  <si>
    <t>Check Right Split Size</t>
  </si>
  <si>
    <t>Check Both Splits</t>
  </si>
  <si>
    <t>Add Split</t>
  </si>
  <si>
    <t>Check Offset Entered &amp; Not Needed Left</t>
  </si>
  <si>
    <t>Check Offset Entered &amp; Not Needed Right</t>
  </si>
  <si>
    <t>Bilateral Quantity Dependency</t>
  </si>
  <si>
    <t>BilateralNA</t>
  </si>
  <si>
    <t>Bilateral Entered &amp; Not Needed Check</t>
  </si>
  <si>
    <t>PRODUCT</t>
  </si>
  <si>
    <t>Check Both Spilts Minimum</t>
  </si>
  <si>
    <t>Bronze (DR-284)</t>
  </si>
  <si>
    <t>Silver (DR-734)</t>
  </si>
  <si>
    <t>Slate (7016)</t>
  </si>
  <si>
    <t>Antique Marble (DR-806)</t>
  </si>
  <si>
    <t>Black (DR-935)</t>
  </si>
  <si>
    <t>Bronze (DR-288)</t>
  </si>
  <si>
    <t>Brown (DR-801)</t>
  </si>
  <si>
    <t>Dark Iron (DR-703)</t>
  </si>
  <si>
    <t>Green (DR-601)</t>
  </si>
  <si>
    <t>Grey (DR-709)</t>
  </si>
  <si>
    <t>Hammered Black (DR-924)</t>
  </si>
  <si>
    <t>Hammered Copper (DR-926)</t>
  </si>
  <si>
    <t>Hammered Green (DR-606)</t>
  </si>
  <si>
    <t>Pale Grey (7035)</t>
  </si>
  <si>
    <t>Cherry (PKA7)</t>
  </si>
  <si>
    <t>Rough Pine (335/8R)</t>
  </si>
  <si>
    <t>Walnut (PKA3)</t>
  </si>
  <si>
    <t>Phone: +61 2 8850 9312</t>
  </si>
  <si>
    <t>Custom Made Retractable Screen</t>
  </si>
  <si>
    <t>Retractable Screen</t>
  </si>
  <si>
    <t>This Section Can Be Used To Enter Your Store Names &amp; Delivery Addresses.
Please Enter &amp; Update The Details In The Sections Provided &amp; This Will Automatically Populate Into The Summary Section &amp; Then The Individual Order Forms.</t>
  </si>
  <si>
    <t>#</t>
  </si>
  <si>
    <t>Store Name</t>
  </si>
  <si>
    <t>Delivery Address</t>
  </si>
  <si>
    <t>Accessories</t>
  </si>
  <si>
    <t>Mill</t>
  </si>
  <si>
    <t>AccessoriesNA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</si>
</sst>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62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Tahoma"/>
      <family val="2"/>
    </font>
    <font>
      <b/>
      <sz val="11"/>
      <name val="Calibri"/>
      <family val="2"/>
    </font>
    <font>
      <sz val="12"/>
      <name val="Arial"/>
      <family val="2"/>
    </font>
    <font>
      <sz val="12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4"/>
      <name val="Tahoma"/>
      <family val="2"/>
    </font>
    <font>
      <b/>
      <sz val="11"/>
      <name val="Tahoma"/>
      <family val="2"/>
    </font>
    <font>
      <sz val="11"/>
      <name val="Calibri"/>
      <family val="2"/>
    </font>
    <font>
      <sz val="1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u/>
      <sz val="12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0"/>
      <name val="Tahoma"/>
      <family val="2"/>
    </font>
    <font>
      <sz val="12"/>
      <color rgb="FF1F497D"/>
      <name val="Calibri"/>
      <family val="2"/>
      <scheme val="minor"/>
    </font>
    <font>
      <sz val="11"/>
      <color theme="1"/>
      <name val="Tahoma"/>
      <family val="2"/>
    </font>
    <font>
      <b/>
      <i/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b/>
      <sz val="14"/>
      <name val="Calibri"/>
      <family val="2"/>
      <scheme val="minor"/>
    </font>
    <font>
      <b/>
      <i/>
      <sz val="26"/>
      <name val="Calibri"/>
      <family val="2"/>
      <scheme val="minor"/>
    </font>
    <font>
      <b/>
      <sz val="11"/>
      <color theme="1"/>
      <name val="Calibri"/>
      <family val="2"/>
    </font>
    <font>
      <i/>
      <sz val="8"/>
      <color indexed="81"/>
      <name val="Tahoma"/>
      <family val="2"/>
    </font>
    <font>
      <sz val="12"/>
      <color rgb="FFFF0000"/>
      <name val="Tahoma"/>
      <family val="2"/>
    </font>
    <font>
      <b/>
      <sz val="11"/>
      <color rgb="FFFF0000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2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/>
    <xf numFmtId="0" fontId="21" fillId="23" borderId="7" applyNumberFormat="0" applyFont="0" applyAlignment="0" applyProtection="0">
      <alignment vertical="center"/>
    </xf>
    <xf numFmtId="0" fontId="14" fillId="20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04">
    <xf numFmtId="0" fontId="0" fillId="0" borderId="0" xfId="0"/>
    <xf numFmtId="0" fontId="28" fillId="0" borderId="10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right" vertical="center"/>
      <protection locked="0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14" xfId="0" applyFont="1" applyBorder="1" applyAlignment="1" applyProtection="1">
      <alignment horizontal="center" vertical="center" wrapText="1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 wrapText="1" shrinkToFi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3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horizontal="center" vertical="center" wrapText="1" shrinkToFit="1"/>
      <protection locked="0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3" fillId="0" borderId="26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23" fillId="0" borderId="29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3" fillId="2" borderId="3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27" fillId="0" borderId="22" xfId="0" applyFont="1" applyBorder="1" applyAlignment="1" applyProtection="1">
      <alignment vertical="center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1" fontId="36" fillId="0" borderId="11" xfId="0" applyNumberFormat="1" applyFont="1" applyBorder="1" applyAlignment="1" applyProtection="1">
      <alignment horizontal="center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/>
      <protection locked="0"/>
    </xf>
    <xf numFmtId="0" fontId="31" fillId="0" borderId="17" xfId="0" applyFont="1" applyBorder="1" applyAlignment="1" applyProtection="1">
      <alignment horizontal="center" vertical="center" wrapText="1" shrinkToFit="1"/>
      <protection locked="0"/>
    </xf>
    <xf numFmtId="0" fontId="19" fillId="10" borderId="11" xfId="0" applyFont="1" applyFill="1" applyBorder="1" applyAlignment="1" applyProtection="1">
      <alignment horizontal="center"/>
      <protection locked="0"/>
    </xf>
    <xf numFmtId="0" fontId="24" fillId="0" borderId="11" xfId="0" applyFont="1" applyBorder="1" applyAlignment="1" applyProtection="1">
      <alignment vertical="center"/>
      <protection locked="0"/>
    </xf>
    <xf numFmtId="0" fontId="27" fillId="0" borderId="24" xfId="0" applyFont="1" applyBorder="1" applyAlignment="1" applyProtection="1">
      <alignment vertical="center"/>
      <protection locked="0"/>
    </xf>
    <xf numFmtId="0" fontId="22" fillId="0" borderId="35" xfId="0" applyFont="1" applyBorder="1" applyAlignment="1" applyProtection="1">
      <alignment vertical="center"/>
      <protection locked="0"/>
    </xf>
    <xf numFmtId="0" fontId="22" fillId="0" borderId="21" xfId="0" applyFont="1" applyBorder="1" applyAlignment="1" applyProtection="1">
      <alignment vertical="center"/>
      <protection locked="0"/>
    </xf>
    <xf numFmtId="0" fontId="25" fillId="0" borderId="21" xfId="0" applyFont="1" applyBorder="1" applyAlignment="1" applyProtection="1">
      <alignment vertical="center"/>
      <protection locked="0"/>
    </xf>
    <xf numFmtId="0" fontId="31" fillId="0" borderId="0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center" wrapText="1" shrinkToFit="1"/>
      <protection locked="0"/>
    </xf>
    <xf numFmtId="0" fontId="23" fillId="2" borderId="32" xfId="0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 wrapText="1" shrinkToFit="1"/>
      <protection locked="0"/>
    </xf>
    <xf numFmtId="0" fontId="23" fillId="2" borderId="33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 shrinkToFit="1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46" fillId="0" borderId="11" xfId="0" applyFont="1" applyBorder="1" applyAlignment="1">
      <alignment horizontal="center"/>
    </xf>
    <xf numFmtId="0" fontId="46" fillId="0" borderId="0" xfId="0" applyFont="1" applyAlignment="1"/>
    <xf numFmtId="0" fontId="50" fillId="0" borderId="11" xfId="0" applyFont="1" applyBorder="1" applyAlignment="1"/>
    <xf numFmtId="0" fontId="46" fillId="0" borderId="11" xfId="0" applyFont="1" applyBorder="1" applyAlignment="1"/>
    <xf numFmtId="0" fontId="46" fillId="0" borderId="0" xfId="0" applyFont="1" applyAlignment="1">
      <alignment vertical="center"/>
    </xf>
    <xf numFmtId="0" fontId="48" fillId="25" borderId="11" xfId="0" applyFont="1" applyFill="1" applyBorder="1" applyAlignment="1">
      <alignment horizontal="center" vertical="center"/>
    </xf>
    <xf numFmtId="0" fontId="43" fillId="25" borderId="11" xfId="0" applyFont="1" applyFill="1" applyBorder="1" applyAlignment="1">
      <alignment horizontal="center" vertical="center"/>
    </xf>
    <xf numFmtId="0" fontId="46" fillId="0" borderId="20" xfId="0" applyFont="1" applyBorder="1" applyAlignment="1">
      <alignment horizontal="center"/>
    </xf>
    <xf numFmtId="0" fontId="46" fillId="0" borderId="20" xfId="0" applyFont="1" applyBorder="1" applyAlignment="1"/>
    <xf numFmtId="0" fontId="46" fillId="0" borderId="25" xfId="0" applyFont="1" applyBorder="1" applyAlignment="1">
      <alignment horizontal="center"/>
    </xf>
    <xf numFmtId="0" fontId="46" fillId="0" borderId="25" xfId="0" applyFont="1" applyBorder="1" applyAlignment="1"/>
    <xf numFmtId="0" fontId="30" fillId="0" borderId="11" xfId="0" applyFont="1" applyBorder="1" applyAlignment="1">
      <alignment vertical="top" wrapText="1"/>
    </xf>
    <xf numFmtId="0" fontId="30" fillId="0" borderId="25" xfId="0" applyFont="1" applyBorder="1" applyAlignment="1">
      <alignment vertical="top" wrapText="1"/>
    </xf>
    <xf numFmtId="0" fontId="30" fillId="0" borderId="20" xfId="0" applyFont="1" applyBorder="1" applyAlignment="1">
      <alignment vertical="top" wrapText="1"/>
    </xf>
    <xf numFmtId="0" fontId="30" fillId="0" borderId="23" xfId="0" applyFont="1" applyBorder="1" applyAlignment="1">
      <alignment vertical="top" wrapText="1"/>
    </xf>
    <xf numFmtId="0" fontId="48" fillId="27" borderId="36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vertical="top" wrapText="1"/>
    </xf>
    <xf numFmtId="0" fontId="48" fillId="25" borderId="36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vertical="top" wrapText="1"/>
    </xf>
    <xf numFmtId="0" fontId="30" fillId="0" borderId="22" xfId="0" applyFont="1" applyBorder="1" applyAlignment="1">
      <alignment vertical="top" wrapText="1"/>
    </xf>
    <xf numFmtId="0" fontId="27" fillId="0" borderId="11" xfId="0" applyFont="1" applyBorder="1" applyAlignment="1">
      <alignment vertical="top" wrapText="1"/>
    </xf>
    <xf numFmtId="0" fontId="27" fillId="0" borderId="20" xfId="0" applyFont="1" applyBorder="1" applyAlignment="1">
      <alignment vertical="top" wrapText="1"/>
    </xf>
    <xf numFmtId="0" fontId="30" fillId="29" borderId="24" xfId="0" applyFont="1" applyFill="1" applyBorder="1" applyAlignment="1">
      <alignment vertical="top" wrapText="1"/>
    </xf>
    <xf numFmtId="0" fontId="48" fillId="29" borderId="36" xfId="0" applyFont="1" applyFill="1" applyBorder="1" applyAlignment="1">
      <alignment horizontal="center" vertical="center" wrapText="1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vertical="center"/>
      <protection locked="0"/>
    </xf>
    <xf numFmtId="0" fontId="25" fillId="0" borderId="25" xfId="0" applyFont="1" applyBorder="1" applyAlignment="1" applyProtection="1">
      <alignment vertical="center"/>
      <protection locked="0"/>
    </xf>
    <xf numFmtId="0" fontId="37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3" fillId="0" borderId="42" xfId="0" applyFont="1" applyBorder="1" applyAlignment="1" applyProtection="1">
      <alignment horizontal="left" vertical="center"/>
      <protection locked="0"/>
    </xf>
    <xf numFmtId="0" fontId="25" fillId="0" borderId="43" xfId="0" applyFont="1" applyBorder="1" applyAlignment="1" applyProtection="1">
      <alignment vertical="center"/>
      <protection locked="0"/>
    </xf>
    <xf numFmtId="0" fontId="53" fillId="28" borderId="11" xfId="0" applyFont="1" applyFill="1" applyBorder="1" applyAlignment="1" applyProtection="1">
      <alignment horizontal="center"/>
      <protection locked="0"/>
    </xf>
    <xf numFmtId="0" fontId="23" fillId="30" borderId="31" xfId="0" applyFont="1" applyFill="1" applyBorder="1" applyAlignment="1" applyProtection="1">
      <alignment horizontal="center" vertical="center" wrapText="1"/>
      <protection locked="0"/>
    </xf>
    <xf numFmtId="165" fontId="31" fillId="30" borderId="13" xfId="0" applyNumberFormat="1" applyFont="1" applyFill="1" applyBorder="1" applyAlignment="1" applyProtection="1">
      <alignment horizontal="center" vertical="center" wrapText="1"/>
    </xf>
    <xf numFmtId="165" fontId="31" fillId="30" borderId="14" xfId="0" applyNumberFormat="1" applyFont="1" applyFill="1" applyBorder="1" applyAlignment="1" applyProtection="1">
      <alignment horizontal="center" vertical="center" wrapText="1"/>
    </xf>
    <xf numFmtId="165" fontId="31" fillId="30" borderId="17" xfId="0" applyNumberFormat="1" applyFont="1" applyFill="1" applyBorder="1" applyAlignment="1" applyProtection="1">
      <alignment horizontal="center" vertical="center" wrapText="1"/>
    </xf>
    <xf numFmtId="0" fontId="56" fillId="2" borderId="31" xfId="0" applyFont="1" applyFill="1" applyBorder="1" applyAlignment="1" applyProtection="1">
      <alignment horizontal="center" vertical="center" wrapText="1"/>
      <protection locked="0"/>
    </xf>
    <xf numFmtId="0" fontId="46" fillId="31" borderId="11" xfId="0" applyFont="1" applyFill="1" applyBorder="1" applyAlignment="1"/>
    <xf numFmtId="0" fontId="48" fillId="31" borderId="11" xfId="0" applyFont="1" applyFill="1" applyBorder="1" applyAlignment="1">
      <alignment horizontal="center" vertical="center"/>
    </xf>
    <xf numFmtId="0" fontId="48" fillId="32" borderId="36" xfId="0" applyFont="1" applyFill="1" applyBorder="1" applyAlignment="1">
      <alignment horizontal="center" vertical="center"/>
    </xf>
    <xf numFmtId="0" fontId="48" fillId="32" borderId="36" xfId="0" applyFont="1" applyFill="1" applyBorder="1" applyAlignment="1">
      <alignment horizontal="center" vertical="center" wrapText="1"/>
    </xf>
    <xf numFmtId="0" fontId="46" fillId="32" borderId="20" xfId="0" applyFont="1" applyFill="1" applyBorder="1" applyAlignment="1">
      <alignment horizontal="center"/>
    </xf>
    <xf numFmtId="0" fontId="30" fillId="32" borderId="20" xfId="0" applyFont="1" applyFill="1" applyBorder="1" applyAlignment="1">
      <alignment vertical="top" wrapText="1"/>
    </xf>
    <xf numFmtId="0" fontId="30" fillId="32" borderId="11" xfId="0" applyFont="1" applyFill="1" applyBorder="1" applyAlignment="1">
      <alignment vertical="top" wrapText="1"/>
    </xf>
    <xf numFmtId="0" fontId="46" fillId="32" borderId="20" xfId="0" applyFont="1" applyFill="1" applyBorder="1" applyAlignment="1"/>
    <xf numFmtId="0" fontId="46" fillId="32" borderId="0" xfId="0" applyFont="1" applyFill="1" applyAlignment="1"/>
    <xf numFmtId="0" fontId="30" fillId="32" borderId="37" xfId="0" applyFont="1" applyFill="1" applyBorder="1" applyAlignment="1">
      <alignment vertical="top" wrapText="1"/>
    </xf>
    <xf numFmtId="0" fontId="48" fillId="33" borderId="11" xfId="0" applyFont="1" applyFill="1" applyBorder="1" applyAlignment="1">
      <alignment horizontal="center" vertical="center" wrapText="1"/>
    </xf>
    <xf numFmtId="0" fontId="48" fillId="33" borderId="36" xfId="0" applyFont="1" applyFill="1" applyBorder="1" applyAlignment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0" fontId="44" fillId="0" borderId="44" xfId="0" applyFont="1" applyBorder="1" applyAlignment="1" applyProtection="1">
      <alignment horizontal="center" vertical="center"/>
      <protection locked="0"/>
    </xf>
    <xf numFmtId="0" fontId="46" fillId="25" borderId="20" xfId="0" applyFont="1" applyFill="1" applyBorder="1" applyAlignment="1">
      <alignment horizontal="center"/>
    </xf>
    <xf numFmtId="0" fontId="25" fillId="0" borderId="11" xfId="0" applyFont="1" applyBorder="1" applyAlignment="1" applyProtection="1">
      <alignment vertical="center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1" xfId="0" applyFont="1" applyBorder="1" applyAlignment="1" applyProtection="1">
      <alignment horizontal="center" vertical="center" wrapText="1"/>
      <protection locked="0"/>
    </xf>
    <xf numFmtId="1" fontId="36" fillId="0" borderId="21" xfId="0" applyNumberFormat="1" applyFont="1" applyBorder="1" applyAlignment="1" applyProtection="1">
      <alignment horizontal="center"/>
    </xf>
    <xf numFmtId="0" fontId="0" fillId="0" borderId="21" xfId="0" applyFill="1" applyBorder="1" applyAlignment="1" applyProtection="1">
      <alignment horizontal="center"/>
      <protection locked="0"/>
    </xf>
    <xf numFmtId="0" fontId="36" fillId="0" borderId="0" xfId="0" applyFont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51" fillId="0" borderId="13" xfId="0" applyFont="1" applyBorder="1" applyAlignment="1" applyProtection="1">
      <alignment horizontal="center" vertical="center" wrapText="1"/>
      <protection locked="0"/>
    </xf>
    <xf numFmtId="0" fontId="51" fillId="0" borderId="19" xfId="0" applyFont="1" applyBorder="1" applyAlignment="1" applyProtection="1">
      <alignment horizontal="center" vertical="center" wrapText="1"/>
      <protection locked="0"/>
    </xf>
    <xf numFmtId="0" fontId="51" fillId="0" borderId="14" xfId="0" applyFont="1" applyBorder="1" applyAlignment="1" applyProtection="1">
      <alignment horizontal="center" vertical="center" wrapText="1"/>
      <protection locked="0"/>
    </xf>
    <xf numFmtId="0" fontId="51" fillId="0" borderId="15" xfId="0" applyFont="1" applyBorder="1" applyAlignment="1" applyProtection="1">
      <alignment horizontal="center" vertical="center" wrapText="1"/>
      <protection locked="0"/>
    </xf>
    <xf numFmtId="0" fontId="51" fillId="0" borderId="17" xfId="0" applyFont="1" applyBorder="1" applyAlignment="1" applyProtection="1">
      <alignment horizontal="center" vertical="center" wrapText="1"/>
      <protection locked="0"/>
    </xf>
    <xf numFmtId="0" fontId="51" fillId="0" borderId="1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58" fillId="0" borderId="0" xfId="0" applyFont="1" applyAlignment="1" applyProtection="1">
      <alignment vertical="center"/>
      <protection locked="0"/>
    </xf>
    <xf numFmtId="0" fontId="59" fillId="0" borderId="11" xfId="0" applyFont="1" applyBorder="1" applyAlignment="1" applyProtection="1">
      <alignment horizontal="center" vertical="center" wrapText="1"/>
      <protection locked="0"/>
    </xf>
    <xf numFmtId="0" fontId="58" fillId="0" borderId="11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vertical="center"/>
      <protection locked="0"/>
    </xf>
    <xf numFmtId="0" fontId="60" fillId="34" borderId="11" xfId="0" applyFont="1" applyFill="1" applyBorder="1" applyAlignment="1">
      <alignment horizontal="center" vertical="center"/>
    </xf>
    <xf numFmtId="0" fontId="61" fillId="34" borderId="20" xfId="0" applyFont="1" applyFill="1" applyBorder="1" applyAlignment="1">
      <alignment horizontal="center" vertical="center"/>
    </xf>
    <xf numFmtId="0" fontId="60" fillId="35" borderId="11" xfId="0" applyFont="1" applyFill="1" applyBorder="1" applyAlignment="1">
      <alignment horizontal="center" vertical="center"/>
    </xf>
    <xf numFmtId="0" fontId="61" fillId="35" borderId="11" xfId="0" applyFont="1" applyFill="1" applyBorder="1" applyAlignment="1">
      <alignment horizontal="center" vertical="center"/>
    </xf>
    <xf numFmtId="0" fontId="60" fillId="34" borderId="11" xfId="0" applyFont="1" applyFill="1" applyBorder="1" applyAlignment="1">
      <alignment horizontal="center"/>
    </xf>
    <xf numFmtId="0" fontId="60" fillId="34" borderId="20" xfId="0" applyFont="1" applyFill="1" applyBorder="1"/>
    <xf numFmtId="0" fontId="60" fillId="35" borderId="11" xfId="0" applyFont="1" applyFill="1" applyBorder="1" applyAlignment="1">
      <alignment horizontal="center"/>
    </xf>
    <xf numFmtId="0" fontId="60" fillId="35" borderId="11" xfId="0" applyFont="1" applyFill="1" applyBorder="1" applyAlignment="1">
      <alignment wrapText="1"/>
    </xf>
    <xf numFmtId="166" fontId="42" fillId="0" borderId="11" xfId="0" applyNumberFormat="1" applyFont="1" applyBorder="1" applyAlignment="1" applyProtection="1">
      <alignment horizontal="center"/>
      <protection locked="0"/>
    </xf>
    <xf numFmtId="0" fontId="45" fillId="0" borderId="0" xfId="0" applyFont="1" applyBorder="1" applyAlignment="1" applyProtection="1">
      <alignment vertical="center"/>
    </xf>
    <xf numFmtId="0" fontId="54" fillId="25" borderId="25" xfId="0" applyFont="1" applyFill="1" applyBorder="1" applyAlignment="1" applyProtection="1">
      <alignment horizontal="center" vertical="center" shrinkToFit="1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44" fillId="0" borderId="11" xfId="0" applyFont="1" applyBorder="1" applyAlignment="1" applyProtection="1">
      <alignment horizontal="center" vertical="center" shrinkToFit="1"/>
      <protection locked="0"/>
    </xf>
    <xf numFmtId="0" fontId="44" fillId="27" borderId="11" xfId="0" applyFont="1" applyFill="1" applyBorder="1" applyAlignment="1">
      <alignment horizontal="center" vertical="center" wrapText="1"/>
    </xf>
    <xf numFmtId="0" fontId="33" fillId="0" borderId="20" xfId="0" applyFont="1" applyBorder="1" applyAlignment="1" applyProtection="1">
      <alignment vertical="center"/>
      <protection locked="0"/>
    </xf>
    <xf numFmtId="0" fontId="33" fillId="0" borderId="24" xfId="0" applyFont="1" applyBorder="1" applyAlignment="1" applyProtection="1">
      <alignment vertical="center"/>
      <protection locked="0"/>
    </xf>
    <xf numFmtId="0" fontId="33" fillId="0" borderId="25" xfId="0" applyFont="1" applyBorder="1" applyAlignment="1" applyProtection="1">
      <alignment vertical="center"/>
      <protection locked="0"/>
    </xf>
    <xf numFmtId="0" fontId="34" fillId="0" borderId="20" xfId="0" applyFont="1" applyBorder="1" applyAlignment="1" applyProtection="1">
      <alignment horizontal="left"/>
      <protection locked="0"/>
    </xf>
    <xf numFmtId="0" fontId="34" fillId="0" borderId="24" xfId="0" applyFont="1" applyBorder="1" applyAlignment="1" applyProtection="1">
      <alignment horizontal="left"/>
      <protection locked="0"/>
    </xf>
    <xf numFmtId="0" fontId="34" fillId="0" borderId="25" xfId="0" applyFont="1" applyBorder="1" applyAlignment="1" applyProtection="1">
      <alignment horizontal="left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33" fillId="0" borderId="11" xfId="0" applyFont="1" applyBorder="1" applyAlignment="1" applyProtection="1">
      <alignment vertical="center"/>
      <protection locked="0"/>
    </xf>
    <xf numFmtId="164" fontId="34" fillId="0" borderId="11" xfId="0" applyNumberFormat="1" applyFont="1" applyBorder="1" applyAlignment="1" applyProtection="1">
      <alignment horizontal="left"/>
      <protection locked="0"/>
    </xf>
    <xf numFmtId="0" fontId="34" fillId="20" borderId="20" xfId="0" applyFont="1" applyFill="1" applyBorder="1" applyAlignment="1" applyProtection="1">
      <alignment horizontal="left"/>
      <protection locked="0"/>
    </xf>
    <xf numFmtId="0" fontId="34" fillId="20" borderId="24" xfId="0" applyFont="1" applyFill="1" applyBorder="1" applyAlignment="1" applyProtection="1">
      <alignment horizontal="left"/>
      <protection locked="0"/>
    </xf>
    <xf numFmtId="0" fontId="0" fillId="20" borderId="25" xfId="0" applyFill="1" applyBorder="1" applyAlignment="1" applyProtection="1">
      <alignment horizontal="left"/>
      <protection locked="0"/>
    </xf>
    <xf numFmtId="0" fontId="0" fillId="28" borderId="0" xfId="0" applyFill="1" applyAlignment="1" applyProtection="1">
      <protection locked="0"/>
    </xf>
    <xf numFmtId="0" fontId="20" fillId="24" borderId="20" xfId="0" applyFont="1" applyFill="1" applyBorder="1" applyAlignment="1" applyProtection="1">
      <alignment horizontal="left" vertical="center" wrapText="1"/>
      <protection locked="0"/>
    </xf>
    <xf numFmtId="0" fontId="20" fillId="24" borderId="24" xfId="0" applyFont="1" applyFill="1" applyBorder="1" applyAlignment="1" applyProtection="1">
      <alignment horizontal="left" vertical="center" wrapText="1"/>
      <protection locked="0"/>
    </xf>
    <xf numFmtId="0" fontId="20" fillId="24" borderId="25" xfId="0" applyFont="1" applyFill="1" applyBorder="1" applyAlignment="1" applyProtection="1">
      <alignment horizontal="left" vertical="center" wrapText="1"/>
      <protection locked="0"/>
    </xf>
    <xf numFmtId="0" fontId="38" fillId="0" borderId="11" xfId="0" applyFont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2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34" fillId="0" borderId="11" xfId="0" applyFont="1" applyBorder="1" applyAlignment="1" applyProtection="1">
      <protection locked="0"/>
    </xf>
    <xf numFmtId="0" fontId="39" fillId="0" borderId="20" xfId="34" applyFont="1" applyBorder="1" applyAlignment="1" applyProtection="1">
      <alignment horizontal="left" vertical="center"/>
    </xf>
    <xf numFmtId="0" fontId="0" fillId="0" borderId="24" xfId="0" applyBorder="1"/>
    <xf numFmtId="0" fontId="0" fillId="0" borderId="25" xfId="0" applyBorder="1"/>
    <xf numFmtId="0" fontId="20" fillId="0" borderId="11" xfId="0" applyFont="1" applyBorder="1" applyAlignment="1">
      <alignment horizontal="left" vertical="center"/>
    </xf>
    <xf numFmtId="0" fontId="34" fillId="0" borderId="11" xfId="0" applyFont="1" applyBorder="1" applyAlignment="1" applyProtection="1">
      <alignment horizontal="left"/>
      <protection locked="0"/>
    </xf>
    <xf numFmtId="0" fontId="19" fillId="26" borderId="11" xfId="0" applyFont="1" applyFill="1" applyBorder="1" applyAlignment="1" applyProtection="1">
      <alignment horizontal="center"/>
      <protection locked="0"/>
    </xf>
    <xf numFmtId="0" fontId="35" fillId="0" borderId="11" xfId="0" applyFont="1" applyFill="1" applyBorder="1" applyAlignment="1" applyProtection="1">
      <alignment horizontal="center"/>
      <protection locked="0"/>
    </xf>
    <xf numFmtId="0" fontId="42" fillId="0" borderId="20" xfId="0" applyFont="1" applyBorder="1" applyAlignment="1" applyProtection="1">
      <alignment horizontal="center"/>
    </xf>
    <xf numFmtId="0" fontId="42" fillId="0" borderId="24" xfId="0" applyFont="1" applyBorder="1" applyAlignment="1" applyProtection="1">
      <alignment horizontal="center"/>
    </xf>
    <xf numFmtId="0" fontId="42" fillId="0" borderId="25" xfId="0" applyFont="1" applyBorder="1" applyAlignment="1" applyProtection="1">
      <alignment horizontal="center"/>
    </xf>
    <xf numFmtId="0" fontId="47" fillId="0" borderId="11" xfId="0" applyFont="1" applyBorder="1" applyAlignment="1" applyProtection="1">
      <alignment horizontal="center" vertical="center" wrapText="1"/>
      <protection locked="0"/>
    </xf>
    <xf numFmtId="0" fontId="47" fillId="0" borderId="11" xfId="0" applyFont="1" applyBorder="1" applyAlignment="1" applyProtection="1">
      <alignment horizontal="center" vertical="center"/>
      <protection locked="0"/>
    </xf>
    <xf numFmtId="0" fontId="35" fillId="0" borderId="21" xfId="0" applyFont="1" applyFill="1" applyBorder="1" applyAlignment="1" applyProtection="1">
      <protection locked="0"/>
    </xf>
    <xf numFmtId="0" fontId="35" fillId="0" borderId="11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19" fillId="10" borderId="11" xfId="0" applyFont="1" applyFill="1" applyBorder="1" applyAlignment="1" applyProtection="1">
      <alignment horizontal="center"/>
      <protection locked="0"/>
    </xf>
    <xf numFmtId="0" fontId="49" fillId="28" borderId="0" xfId="0" applyFont="1" applyFill="1" applyBorder="1" applyAlignment="1" applyProtection="1">
      <alignment horizontal="center" vertical="center"/>
      <protection locked="0"/>
    </xf>
    <xf numFmtId="0" fontId="0" fillId="28" borderId="0" xfId="0" applyFill="1"/>
    <xf numFmtId="0" fontId="0" fillId="28" borderId="41" xfId="0" applyFill="1" applyBorder="1"/>
    <xf numFmtId="0" fontId="52" fillId="0" borderId="39" xfId="0" applyFont="1" applyBorder="1" applyAlignment="1" applyProtection="1">
      <alignment horizontal="center" vertical="center"/>
      <protection locked="0"/>
    </xf>
    <xf numFmtId="0" fontId="52" fillId="0" borderId="40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left" vertical="center"/>
      <protection locked="0"/>
    </xf>
    <xf numFmtId="0" fontId="37" fillId="0" borderId="20" xfId="0" applyFont="1" applyBorder="1" applyAlignment="1" applyProtection="1">
      <alignment horizontal="left" vertical="center"/>
    </xf>
    <xf numFmtId="0" fontId="37" fillId="0" borderId="24" xfId="0" applyFont="1" applyBorder="1" applyAlignment="1" applyProtection="1">
      <alignment horizontal="left" vertical="center"/>
    </xf>
    <xf numFmtId="0" fontId="37" fillId="0" borderId="25" xfId="0" applyFont="1" applyBorder="1" applyAlignment="1" applyProtection="1">
      <alignment horizontal="left" vertical="center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23" fillId="2" borderId="48" xfId="0" applyFont="1" applyFill="1" applyBorder="1" applyAlignment="1" applyProtection="1">
      <alignment horizontal="center" vertical="center" wrapText="1"/>
      <protection locked="0"/>
    </xf>
    <xf numFmtId="0" fontId="31" fillId="0" borderId="45" xfId="0" applyFont="1" applyBorder="1" applyAlignment="1" applyProtection="1">
      <alignment horizontal="center" vertical="center" shrinkToFit="1"/>
      <protection locked="0"/>
    </xf>
    <xf numFmtId="0" fontId="31" fillId="0" borderId="46" xfId="0" applyFont="1" applyBorder="1" applyAlignment="1" applyProtection="1">
      <alignment horizontal="center" vertical="center" shrinkToFit="1"/>
      <protection locked="0"/>
    </xf>
    <xf numFmtId="165" fontId="55" fillId="25" borderId="43" xfId="0" applyNumberFormat="1" applyFont="1" applyFill="1" applyBorder="1" applyAlignment="1" applyProtection="1">
      <alignment horizontal="center" vertical="center" shrinkToFit="1"/>
    </xf>
    <xf numFmtId="165" fontId="55" fillId="25" borderId="23" xfId="0" applyNumberFormat="1" applyFont="1" applyFill="1" applyBorder="1" applyAlignment="1" applyProtection="1">
      <alignment horizontal="center" vertical="center" shrinkToFit="1"/>
    </xf>
    <xf numFmtId="0" fontId="45" fillId="0" borderId="38" xfId="0" applyFont="1" applyBorder="1" applyAlignment="1" applyProtection="1">
      <alignment horizontal="center" vertical="center"/>
    </xf>
    <xf numFmtId="0" fontId="45" fillId="0" borderId="39" xfId="0" applyFont="1" applyBorder="1" applyAlignment="1" applyProtection="1">
      <alignment horizontal="center" vertical="center"/>
    </xf>
    <xf numFmtId="0" fontId="45" fillId="0" borderId="40" xfId="0" applyFont="1" applyBorder="1" applyAlignment="1" applyProtection="1">
      <alignment horizontal="center" vertical="center"/>
    </xf>
    <xf numFmtId="14" fontId="0" fillId="0" borderId="20" xfId="0" applyNumberFormat="1" applyBorder="1" applyAlignment="1" applyProtection="1">
      <alignment horizontal="left" vertical="center"/>
    </xf>
    <xf numFmtId="14" fontId="0" fillId="0" borderId="24" xfId="0" applyNumberFormat="1" applyBorder="1" applyAlignment="1" applyProtection="1">
      <alignment horizontal="left" vertical="center"/>
    </xf>
    <xf numFmtId="14" fontId="0" fillId="0" borderId="25" xfId="0" applyNumberFormat="1" applyBorder="1" applyAlignment="1" applyProtection="1">
      <alignment horizontal="left" vertical="center"/>
    </xf>
    <xf numFmtId="0" fontId="24" fillId="0" borderId="20" xfId="0" applyFont="1" applyBorder="1" applyAlignment="1" applyProtection="1">
      <alignment horizontal="left" vertical="center"/>
    </xf>
    <xf numFmtId="0" fontId="24" fillId="0" borderId="24" xfId="0" applyFont="1" applyBorder="1" applyAlignment="1" applyProtection="1">
      <alignment horizontal="left" vertical="center"/>
    </xf>
    <xf numFmtId="0" fontId="24" fillId="0" borderId="25" xfId="0" applyFont="1" applyBorder="1" applyAlignment="1" applyProtection="1">
      <alignment horizontal="left" vertical="center"/>
    </xf>
    <xf numFmtId="0" fontId="24" fillId="0" borderId="20" xfId="0" applyFont="1" applyBorder="1" applyAlignment="1" applyProtection="1">
      <alignment horizontal="left" vertical="center" shrinkToFit="1"/>
    </xf>
    <xf numFmtId="0" fontId="24" fillId="0" borderId="24" xfId="0" applyFont="1" applyBorder="1" applyAlignment="1" applyProtection="1">
      <alignment horizontal="left" vertical="center" shrinkToFit="1"/>
    </xf>
    <xf numFmtId="0" fontId="24" fillId="0" borderId="25" xfId="0" applyFont="1" applyBorder="1" applyAlignment="1" applyProtection="1">
      <alignment horizontal="left" vertical="center" shrinkToFit="1"/>
    </xf>
    <xf numFmtId="0" fontId="31" fillId="0" borderId="49" xfId="0" applyFont="1" applyBorder="1" applyAlignment="1" applyProtection="1">
      <alignment horizontal="center" vertical="center" shrinkToFit="1"/>
      <protection locked="0"/>
    </xf>
    <xf numFmtId="0" fontId="31" fillId="0" borderId="47" xfId="0" applyFont="1" applyBorder="1" applyAlignment="1" applyProtection="1">
      <alignment horizontal="center" vertical="center" shrinkToFit="1"/>
      <protection locked="0"/>
    </xf>
    <xf numFmtId="166" fontId="44" fillId="0" borderId="42" xfId="0" applyNumberFormat="1" applyFont="1" applyBorder="1" applyAlignment="1" applyProtection="1">
      <alignment horizontal="center" vertical="center"/>
      <protection locked="0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Hyperlink" xfId="34" builtinId="8"/>
    <cellStyle name="Input" xfId="35" xr:uid="{00000000-0005-0000-0000-000022000000}"/>
    <cellStyle name="Linked Cell" xfId="36" xr:uid="{00000000-0005-0000-0000-000023000000}"/>
    <cellStyle name="Neutral" xfId="37" xr:uid="{00000000-0005-0000-0000-000024000000}"/>
    <cellStyle name="Normal" xfId="0" builtinId="0"/>
    <cellStyle name="Normal 2" xfId="38" xr:uid="{00000000-0005-0000-0000-000026000000}"/>
    <cellStyle name="Note" xfId="39" xr:uid="{00000000-0005-0000-0000-000027000000}"/>
    <cellStyle name="Output" xfId="40" xr:uid="{00000000-0005-0000-0000-000028000000}"/>
    <cellStyle name="Title" xfId="41" xr:uid="{00000000-0005-0000-0000-000029000000}"/>
    <cellStyle name="Total" xfId="42" xr:uid="{00000000-0005-0000-0000-00002A000000}"/>
    <cellStyle name="Warning Text" xfId="43" xr:uid="{00000000-0005-0000-0000-00002B000000}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1704975</xdr:colOff>
      <xdr:row>0</xdr:row>
      <xdr:rowOff>114300</xdr:rowOff>
    </xdr:from>
    <xdr:to>
      <xdr:col>7</xdr:col>
      <xdr:colOff>551233</xdr:colOff>
      <xdr:row>0</xdr:row>
      <xdr:rowOff>752475</xdr:rowOff>
    </xdr:to>
    <xdr:pic>
      <xdr:nvPicPr>
        <xdr:cNvPr id="3" name="Picture 1" descr="Pacific 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4300"/>
          <a:ext cx="4085008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137031</xdr:colOff>
      <xdr:row>0</xdr:row>
      <xdr:rowOff>22679</xdr:rowOff>
    </xdr:from>
    <xdr:to>
      <xdr:col>5</xdr:col>
      <xdr:colOff>856940</xdr:colOff>
      <xdr:row>0</xdr:row>
      <xdr:rowOff>325238</xdr:rowOff>
    </xdr:to>
    <xdr:pic>
      <xdr:nvPicPr>
        <xdr:cNvPr id="2" name="Picture 1" descr="D:\Shared\Deirdre\Logos\OPC 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15855" y="22679"/>
          <a:ext cx="719909" cy="302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34018</xdr:colOff>
      <xdr:row>0</xdr:row>
      <xdr:rowOff>45357</xdr:rowOff>
    </xdr:from>
    <xdr:to>
      <xdr:col>3</xdr:col>
      <xdr:colOff>728702</xdr:colOff>
      <xdr:row>1</xdr:row>
      <xdr:rowOff>207282</xdr:rowOff>
    </xdr:to>
    <xdr:pic>
      <xdr:nvPicPr>
        <xdr:cNvPr id="3" name="Picture 1" descr="Pacific 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18" y="45357"/>
          <a:ext cx="320312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pacificwholesale.com.a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D302"/>
  <sheetViews>
    <sheetView workbookViewId="0">
      <selection sqref="A1:D1"/>
    </sheetView>
  </sheetViews>
  <sheetFormatPr defaultRowHeight="12.75" x14ac:dyDescent="0.2"/>
  <cols>
    <col min="1" max="1" width="7.42578125" customWidth="1"/>
    <col min="2" max="2" width="44" customWidth="1"/>
    <col min="3" max="3" width="7.42578125" customWidth="1"/>
    <col min="4" max="4" width="81" customWidth="1"/>
  </cols>
  <sheetData>
    <row r="1" spans="1:4" ht="60" customHeight="1" x14ac:dyDescent="0.2">
      <c r="A1" s="131" t="s">
        <v>152</v>
      </c>
      <c r="B1" s="131"/>
      <c r="C1" s="131"/>
      <c r="D1" s="131"/>
    </row>
    <row r="2" spans="1:4" ht="15" x14ac:dyDescent="0.2">
      <c r="A2" s="118" t="s">
        <v>153</v>
      </c>
      <c r="B2" s="119" t="s">
        <v>154</v>
      </c>
      <c r="C2" s="120" t="s">
        <v>153</v>
      </c>
      <c r="D2" s="121" t="s">
        <v>155</v>
      </c>
    </row>
    <row r="3" spans="1:4" ht="15" x14ac:dyDescent="0.25">
      <c r="A3" s="122">
        <v>1</v>
      </c>
      <c r="B3" s="123"/>
      <c r="C3" s="124">
        <v>1</v>
      </c>
      <c r="D3" s="125"/>
    </row>
    <row r="4" spans="1:4" ht="15" x14ac:dyDescent="0.25">
      <c r="A4" s="122">
        <v>2</v>
      </c>
      <c r="B4" s="123"/>
      <c r="C4" s="124">
        <v>2</v>
      </c>
      <c r="D4" s="125"/>
    </row>
    <row r="5" spans="1:4" ht="15" x14ac:dyDescent="0.25">
      <c r="A5" s="122">
        <v>3</v>
      </c>
      <c r="B5" s="123"/>
      <c r="C5" s="124">
        <v>3</v>
      </c>
      <c r="D5" s="125"/>
    </row>
    <row r="6" spans="1:4" ht="15" x14ac:dyDescent="0.25">
      <c r="A6" s="122">
        <v>4</v>
      </c>
      <c r="B6" s="123"/>
      <c r="C6" s="124">
        <v>4</v>
      </c>
      <c r="D6" s="125"/>
    </row>
    <row r="7" spans="1:4" ht="15" x14ac:dyDescent="0.25">
      <c r="A7" s="122">
        <v>5</v>
      </c>
      <c r="B7" s="123"/>
      <c r="C7" s="124">
        <v>5</v>
      </c>
      <c r="D7" s="125"/>
    </row>
    <row r="8" spans="1:4" ht="15" x14ac:dyDescent="0.25">
      <c r="A8" s="122">
        <v>6</v>
      </c>
      <c r="B8" s="123"/>
      <c r="C8" s="124">
        <v>6</v>
      </c>
      <c r="D8" s="125"/>
    </row>
    <row r="9" spans="1:4" ht="15" x14ac:dyDescent="0.25">
      <c r="A9" s="122">
        <v>7</v>
      </c>
      <c r="B9" s="123"/>
      <c r="C9" s="124">
        <v>7</v>
      </c>
      <c r="D9" s="125"/>
    </row>
    <row r="10" spans="1:4" ht="15" x14ac:dyDescent="0.25">
      <c r="A10" s="122">
        <v>8</v>
      </c>
      <c r="B10" s="123"/>
      <c r="C10" s="124">
        <v>8</v>
      </c>
      <c r="D10" s="125"/>
    </row>
    <row r="11" spans="1:4" ht="15" x14ac:dyDescent="0.25">
      <c r="A11" s="122">
        <v>9</v>
      </c>
      <c r="B11" s="123"/>
      <c r="C11" s="124">
        <v>9</v>
      </c>
      <c r="D11" s="125"/>
    </row>
    <row r="12" spans="1:4" ht="15" x14ac:dyDescent="0.25">
      <c r="A12" s="122">
        <v>10</v>
      </c>
      <c r="B12" s="123"/>
      <c r="C12" s="124">
        <v>10</v>
      </c>
      <c r="D12" s="125"/>
    </row>
    <row r="13" spans="1:4" ht="15" x14ac:dyDescent="0.25">
      <c r="A13" s="122">
        <v>11</v>
      </c>
      <c r="B13" s="123"/>
      <c r="C13" s="124">
        <v>11</v>
      </c>
      <c r="D13" s="125"/>
    </row>
    <row r="14" spans="1:4" ht="15" x14ac:dyDescent="0.25">
      <c r="A14" s="122">
        <v>12</v>
      </c>
      <c r="B14" s="123"/>
      <c r="C14" s="124">
        <v>12</v>
      </c>
      <c r="D14" s="125"/>
    </row>
    <row r="15" spans="1:4" ht="15" x14ac:dyDescent="0.25">
      <c r="A15" s="122">
        <v>13</v>
      </c>
      <c r="B15" s="123"/>
      <c r="C15" s="124">
        <v>13</v>
      </c>
      <c r="D15" s="125"/>
    </row>
    <row r="16" spans="1:4" ht="15" x14ac:dyDescent="0.25">
      <c r="A16" s="122">
        <v>14</v>
      </c>
      <c r="B16" s="123"/>
      <c r="C16" s="124">
        <v>14</v>
      </c>
      <c r="D16" s="125"/>
    </row>
    <row r="17" spans="1:4" ht="15" x14ac:dyDescent="0.25">
      <c r="A17" s="122">
        <v>15</v>
      </c>
      <c r="B17" s="123"/>
      <c r="C17" s="124">
        <v>15</v>
      </c>
      <c r="D17" s="125"/>
    </row>
    <row r="18" spans="1:4" ht="15" x14ac:dyDescent="0.25">
      <c r="A18" s="122">
        <v>16</v>
      </c>
      <c r="B18" s="123"/>
      <c r="C18" s="124">
        <v>16</v>
      </c>
      <c r="D18" s="125"/>
    </row>
    <row r="19" spans="1:4" ht="15" x14ac:dyDescent="0.25">
      <c r="A19" s="122">
        <v>17</v>
      </c>
      <c r="B19" s="123"/>
      <c r="C19" s="124">
        <v>17</v>
      </c>
      <c r="D19" s="125"/>
    </row>
    <row r="20" spans="1:4" ht="15" x14ac:dyDescent="0.25">
      <c r="A20" s="122">
        <v>18</v>
      </c>
      <c r="B20" s="123"/>
      <c r="C20" s="124">
        <v>18</v>
      </c>
      <c r="D20" s="125"/>
    </row>
    <row r="21" spans="1:4" ht="15" x14ac:dyDescent="0.25">
      <c r="A21" s="122">
        <v>19</v>
      </c>
      <c r="B21" s="123"/>
      <c r="C21" s="124">
        <v>19</v>
      </c>
      <c r="D21" s="125"/>
    </row>
    <row r="22" spans="1:4" ht="15" x14ac:dyDescent="0.25">
      <c r="A22" s="122">
        <v>20</v>
      </c>
      <c r="B22" s="123"/>
      <c r="C22" s="124">
        <v>20</v>
      </c>
      <c r="D22" s="125"/>
    </row>
    <row r="23" spans="1:4" ht="15" x14ac:dyDescent="0.25">
      <c r="A23" s="122">
        <v>21</v>
      </c>
      <c r="B23" s="123"/>
      <c r="C23" s="124">
        <v>21</v>
      </c>
      <c r="D23" s="125"/>
    </row>
    <row r="24" spans="1:4" ht="15" x14ac:dyDescent="0.25">
      <c r="A24" s="122">
        <v>22</v>
      </c>
      <c r="B24" s="123"/>
      <c r="C24" s="124">
        <v>22</v>
      </c>
      <c r="D24" s="125"/>
    </row>
    <row r="25" spans="1:4" ht="15" x14ac:dyDescent="0.25">
      <c r="A25" s="122">
        <v>23</v>
      </c>
      <c r="B25" s="123"/>
      <c r="C25" s="124">
        <v>23</v>
      </c>
      <c r="D25" s="125"/>
    </row>
    <row r="26" spans="1:4" ht="15" x14ac:dyDescent="0.25">
      <c r="A26" s="122">
        <v>24</v>
      </c>
      <c r="B26" s="123"/>
      <c r="C26" s="124">
        <v>24</v>
      </c>
      <c r="D26" s="125"/>
    </row>
    <row r="27" spans="1:4" ht="15" x14ac:dyDescent="0.25">
      <c r="A27" s="122">
        <v>25</v>
      </c>
      <c r="B27" s="123"/>
      <c r="C27" s="124">
        <v>25</v>
      </c>
      <c r="D27" s="125"/>
    </row>
    <row r="28" spans="1:4" ht="15" x14ac:dyDescent="0.25">
      <c r="A28" s="122">
        <v>26</v>
      </c>
      <c r="B28" s="123"/>
      <c r="C28" s="124">
        <v>26</v>
      </c>
      <c r="D28" s="125"/>
    </row>
    <row r="29" spans="1:4" ht="15" x14ac:dyDescent="0.25">
      <c r="A29" s="122">
        <v>27</v>
      </c>
      <c r="B29" s="123"/>
      <c r="C29" s="124">
        <v>27</v>
      </c>
      <c r="D29" s="125"/>
    </row>
    <row r="30" spans="1:4" ht="15" x14ac:dyDescent="0.25">
      <c r="A30" s="122">
        <v>28</v>
      </c>
      <c r="B30" s="123"/>
      <c r="C30" s="124">
        <v>28</v>
      </c>
      <c r="D30" s="125"/>
    </row>
    <row r="31" spans="1:4" ht="15" x14ac:dyDescent="0.25">
      <c r="A31" s="122">
        <v>29</v>
      </c>
      <c r="B31" s="123"/>
      <c r="C31" s="124">
        <v>29</v>
      </c>
      <c r="D31" s="125"/>
    </row>
    <row r="32" spans="1:4" ht="15" x14ac:dyDescent="0.25">
      <c r="A32" s="122">
        <v>30</v>
      </c>
      <c r="B32" s="123"/>
      <c r="C32" s="124">
        <v>30</v>
      </c>
      <c r="D32" s="125"/>
    </row>
    <row r="33" spans="1:4" ht="15" x14ac:dyDescent="0.25">
      <c r="A33" s="122">
        <v>31</v>
      </c>
      <c r="B33" s="123"/>
      <c r="C33" s="124">
        <v>31</v>
      </c>
      <c r="D33" s="125"/>
    </row>
    <row r="34" spans="1:4" ht="15" x14ac:dyDescent="0.25">
      <c r="A34" s="122">
        <v>32</v>
      </c>
      <c r="B34" s="123"/>
      <c r="C34" s="124">
        <v>32</v>
      </c>
      <c r="D34" s="125"/>
    </row>
    <row r="35" spans="1:4" ht="15" x14ac:dyDescent="0.25">
      <c r="A35" s="122">
        <v>33</v>
      </c>
      <c r="B35" s="123"/>
      <c r="C35" s="124">
        <v>33</v>
      </c>
      <c r="D35" s="125"/>
    </row>
    <row r="36" spans="1:4" ht="15" x14ac:dyDescent="0.25">
      <c r="A36" s="122">
        <v>34</v>
      </c>
      <c r="B36" s="123"/>
      <c r="C36" s="124">
        <v>34</v>
      </c>
      <c r="D36" s="125"/>
    </row>
    <row r="37" spans="1:4" ht="15" x14ac:dyDescent="0.25">
      <c r="A37" s="122">
        <v>35</v>
      </c>
      <c r="B37" s="123"/>
      <c r="C37" s="124">
        <v>35</v>
      </c>
      <c r="D37" s="125"/>
    </row>
    <row r="38" spans="1:4" ht="15" x14ac:dyDescent="0.25">
      <c r="A38" s="122">
        <v>36</v>
      </c>
      <c r="B38" s="123"/>
      <c r="C38" s="124">
        <v>36</v>
      </c>
      <c r="D38" s="125"/>
    </row>
    <row r="39" spans="1:4" ht="15" x14ac:dyDescent="0.25">
      <c r="A39" s="122">
        <v>37</v>
      </c>
      <c r="B39" s="123"/>
      <c r="C39" s="124">
        <v>37</v>
      </c>
      <c r="D39" s="125"/>
    </row>
    <row r="40" spans="1:4" ht="15" x14ac:dyDescent="0.25">
      <c r="A40" s="122">
        <v>38</v>
      </c>
      <c r="B40" s="123"/>
      <c r="C40" s="124">
        <v>38</v>
      </c>
      <c r="D40" s="125"/>
    </row>
    <row r="41" spans="1:4" ht="15" x14ac:dyDescent="0.25">
      <c r="A41" s="122">
        <v>39</v>
      </c>
      <c r="B41" s="123"/>
      <c r="C41" s="124">
        <v>39</v>
      </c>
      <c r="D41" s="125"/>
    </row>
    <row r="42" spans="1:4" ht="15" x14ac:dyDescent="0.25">
      <c r="A42" s="122">
        <v>40</v>
      </c>
      <c r="B42" s="123"/>
      <c r="C42" s="124">
        <v>40</v>
      </c>
      <c r="D42" s="125"/>
    </row>
    <row r="43" spans="1:4" ht="15" x14ac:dyDescent="0.25">
      <c r="A43" s="122">
        <v>41</v>
      </c>
      <c r="B43" s="123"/>
      <c r="C43" s="124">
        <v>41</v>
      </c>
      <c r="D43" s="125"/>
    </row>
    <row r="44" spans="1:4" ht="15" x14ac:dyDescent="0.25">
      <c r="A44" s="122">
        <v>42</v>
      </c>
      <c r="B44" s="123"/>
      <c r="C44" s="124">
        <v>42</v>
      </c>
      <c r="D44" s="125"/>
    </row>
    <row r="45" spans="1:4" ht="15" x14ac:dyDescent="0.25">
      <c r="A45" s="122">
        <v>43</v>
      </c>
      <c r="B45" s="123"/>
      <c r="C45" s="124">
        <v>43</v>
      </c>
      <c r="D45" s="125"/>
    </row>
    <row r="46" spans="1:4" ht="15" x14ac:dyDescent="0.25">
      <c r="A46" s="122">
        <v>44</v>
      </c>
      <c r="B46" s="123"/>
      <c r="C46" s="124">
        <v>44</v>
      </c>
      <c r="D46" s="125"/>
    </row>
    <row r="47" spans="1:4" ht="15" x14ac:dyDescent="0.25">
      <c r="A47" s="122">
        <v>45</v>
      </c>
      <c r="B47" s="123"/>
      <c r="C47" s="124">
        <v>45</v>
      </c>
      <c r="D47" s="125"/>
    </row>
    <row r="48" spans="1:4" ht="15" x14ac:dyDescent="0.25">
      <c r="A48" s="122">
        <v>46</v>
      </c>
      <c r="B48" s="123"/>
      <c r="C48" s="124">
        <v>46</v>
      </c>
      <c r="D48" s="125"/>
    </row>
    <row r="49" spans="1:4" ht="15" x14ac:dyDescent="0.25">
      <c r="A49" s="122">
        <v>47</v>
      </c>
      <c r="B49" s="123"/>
      <c r="C49" s="124">
        <v>47</v>
      </c>
      <c r="D49" s="125"/>
    </row>
    <row r="50" spans="1:4" ht="15" x14ac:dyDescent="0.25">
      <c r="A50" s="122">
        <v>48</v>
      </c>
      <c r="B50" s="123"/>
      <c r="C50" s="124">
        <v>48</v>
      </c>
      <c r="D50" s="125"/>
    </row>
    <row r="51" spans="1:4" ht="15" x14ac:dyDescent="0.25">
      <c r="A51" s="122">
        <v>49</v>
      </c>
      <c r="B51" s="123"/>
      <c r="C51" s="124">
        <v>49</v>
      </c>
      <c r="D51" s="125"/>
    </row>
    <row r="52" spans="1:4" ht="15" x14ac:dyDescent="0.25">
      <c r="A52" s="122">
        <v>50</v>
      </c>
      <c r="B52" s="123"/>
      <c r="C52" s="124">
        <v>50</v>
      </c>
      <c r="D52" s="125"/>
    </row>
    <row r="53" spans="1:4" ht="15" x14ac:dyDescent="0.25">
      <c r="A53" s="122">
        <v>51</v>
      </c>
      <c r="B53" s="123"/>
      <c r="C53" s="124">
        <v>51</v>
      </c>
      <c r="D53" s="125"/>
    </row>
    <row r="54" spans="1:4" ht="15" x14ac:dyDescent="0.25">
      <c r="A54" s="122">
        <v>52</v>
      </c>
      <c r="B54" s="123"/>
      <c r="C54" s="124">
        <v>52</v>
      </c>
      <c r="D54" s="125"/>
    </row>
    <row r="55" spans="1:4" ht="15" x14ac:dyDescent="0.25">
      <c r="A55" s="122">
        <v>53</v>
      </c>
      <c r="B55" s="123"/>
      <c r="C55" s="124">
        <v>53</v>
      </c>
      <c r="D55" s="125"/>
    </row>
    <row r="56" spans="1:4" ht="15" x14ac:dyDescent="0.25">
      <c r="A56" s="122">
        <v>54</v>
      </c>
      <c r="B56" s="123"/>
      <c r="C56" s="124">
        <v>54</v>
      </c>
      <c r="D56" s="125"/>
    </row>
    <row r="57" spans="1:4" ht="15" x14ac:dyDescent="0.25">
      <c r="A57" s="122">
        <v>55</v>
      </c>
      <c r="B57" s="123"/>
      <c r="C57" s="124">
        <v>55</v>
      </c>
      <c r="D57" s="125"/>
    </row>
    <row r="58" spans="1:4" ht="15" x14ac:dyDescent="0.25">
      <c r="A58" s="122">
        <v>56</v>
      </c>
      <c r="B58" s="123"/>
      <c r="C58" s="124">
        <v>56</v>
      </c>
      <c r="D58" s="125"/>
    </row>
    <row r="59" spans="1:4" ht="15" x14ac:dyDescent="0.25">
      <c r="A59" s="122">
        <v>57</v>
      </c>
      <c r="B59" s="123"/>
      <c r="C59" s="124">
        <v>57</v>
      </c>
      <c r="D59" s="125"/>
    </row>
    <row r="60" spans="1:4" ht="15" x14ac:dyDescent="0.25">
      <c r="A60" s="122">
        <v>58</v>
      </c>
      <c r="B60" s="123"/>
      <c r="C60" s="124">
        <v>58</v>
      </c>
      <c r="D60" s="125"/>
    </row>
    <row r="61" spans="1:4" ht="15" x14ac:dyDescent="0.25">
      <c r="A61" s="122">
        <v>59</v>
      </c>
      <c r="B61" s="123"/>
      <c r="C61" s="124">
        <v>59</v>
      </c>
      <c r="D61" s="125"/>
    </row>
    <row r="62" spans="1:4" ht="15" x14ac:dyDescent="0.25">
      <c r="A62" s="122">
        <v>60</v>
      </c>
      <c r="B62" s="123"/>
      <c r="C62" s="124">
        <v>60</v>
      </c>
      <c r="D62" s="125"/>
    </row>
    <row r="63" spans="1:4" ht="15" x14ac:dyDescent="0.25">
      <c r="A63" s="122">
        <v>61</v>
      </c>
      <c r="B63" s="123"/>
      <c r="C63" s="124">
        <v>61</v>
      </c>
      <c r="D63" s="125"/>
    </row>
    <row r="64" spans="1:4" ht="15" x14ac:dyDescent="0.25">
      <c r="A64" s="122">
        <v>62</v>
      </c>
      <c r="B64" s="123"/>
      <c r="C64" s="124">
        <v>62</v>
      </c>
      <c r="D64" s="125"/>
    </row>
    <row r="65" spans="1:4" ht="15" x14ac:dyDescent="0.25">
      <c r="A65" s="122">
        <v>63</v>
      </c>
      <c r="B65" s="123"/>
      <c r="C65" s="124">
        <v>63</v>
      </c>
      <c r="D65" s="125"/>
    </row>
    <row r="66" spans="1:4" ht="15" x14ac:dyDescent="0.25">
      <c r="A66" s="122">
        <v>64</v>
      </c>
      <c r="B66" s="123"/>
      <c r="C66" s="124">
        <v>64</v>
      </c>
      <c r="D66" s="125"/>
    </row>
    <row r="67" spans="1:4" ht="15" x14ac:dyDescent="0.25">
      <c r="A67" s="122">
        <v>65</v>
      </c>
      <c r="B67" s="123"/>
      <c r="C67" s="124">
        <v>65</v>
      </c>
      <c r="D67" s="125"/>
    </row>
    <row r="68" spans="1:4" ht="15" x14ac:dyDescent="0.25">
      <c r="A68" s="122">
        <v>66</v>
      </c>
      <c r="B68" s="123"/>
      <c r="C68" s="124">
        <v>66</v>
      </c>
      <c r="D68" s="125"/>
    </row>
    <row r="69" spans="1:4" ht="15" x14ac:dyDescent="0.25">
      <c r="A69" s="122">
        <v>67</v>
      </c>
      <c r="B69" s="123"/>
      <c r="C69" s="124">
        <v>67</v>
      </c>
      <c r="D69" s="125"/>
    </row>
    <row r="70" spans="1:4" ht="15" x14ac:dyDescent="0.25">
      <c r="A70" s="122">
        <v>68</v>
      </c>
      <c r="B70" s="123"/>
      <c r="C70" s="124">
        <v>68</v>
      </c>
      <c r="D70" s="125"/>
    </row>
    <row r="71" spans="1:4" ht="15" x14ac:dyDescent="0.25">
      <c r="A71" s="122">
        <v>69</v>
      </c>
      <c r="B71" s="123"/>
      <c r="C71" s="124">
        <v>69</v>
      </c>
      <c r="D71" s="125"/>
    </row>
    <row r="72" spans="1:4" ht="15" x14ac:dyDescent="0.25">
      <c r="A72" s="122">
        <v>70</v>
      </c>
      <c r="B72" s="123"/>
      <c r="C72" s="124">
        <v>70</v>
      </c>
      <c r="D72" s="125"/>
    </row>
    <row r="73" spans="1:4" ht="15" x14ac:dyDescent="0.25">
      <c r="A73" s="122">
        <v>71</v>
      </c>
      <c r="B73" s="123"/>
      <c r="C73" s="124">
        <v>71</v>
      </c>
      <c r="D73" s="125"/>
    </row>
    <row r="74" spans="1:4" ht="15" x14ac:dyDescent="0.25">
      <c r="A74" s="122">
        <v>72</v>
      </c>
      <c r="B74" s="123"/>
      <c r="C74" s="124">
        <v>72</v>
      </c>
      <c r="D74" s="125"/>
    </row>
    <row r="75" spans="1:4" ht="15" x14ac:dyDescent="0.25">
      <c r="A75" s="122">
        <v>73</v>
      </c>
      <c r="B75" s="123"/>
      <c r="C75" s="124">
        <v>73</v>
      </c>
      <c r="D75" s="125"/>
    </row>
    <row r="76" spans="1:4" ht="15" x14ac:dyDescent="0.25">
      <c r="A76" s="122">
        <v>74</v>
      </c>
      <c r="B76" s="123"/>
      <c r="C76" s="124">
        <v>74</v>
      </c>
      <c r="D76" s="125"/>
    </row>
    <row r="77" spans="1:4" ht="15" x14ac:dyDescent="0.25">
      <c r="A77" s="122">
        <v>75</v>
      </c>
      <c r="B77" s="123"/>
      <c r="C77" s="124">
        <v>75</v>
      </c>
      <c r="D77" s="125"/>
    </row>
    <row r="78" spans="1:4" ht="15" x14ac:dyDescent="0.25">
      <c r="A78" s="122">
        <v>76</v>
      </c>
      <c r="B78" s="123"/>
      <c r="C78" s="124">
        <v>76</v>
      </c>
      <c r="D78" s="125"/>
    </row>
    <row r="79" spans="1:4" ht="15" x14ac:dyDescent="0.25">
      <c r="A79" s="122">
        <v>77</v>
      </c>
      <c r="B79" s="123"/>
      <c r="C79" s="124">
        <v>77</v>
      </c>
      <c r="D79" s="125"/>
    </row>
    <row r="80" spans="1:4" ht="15" x14ac:dyDescent="0.25">
      <c r="A80" s="122">
        <v>78</v>
      </c>
      <c r="B80" s="123"/>
      <c r="C80" s="124">
        <v>78</v>
      </c>
      <c r="D80" s="125"/>
    </row>
    <row r="81" spans="1:4" ht="15" x14ac:dyDescent="0.25">
      <c r="A81" s="122">
        <v>79</v>
      </c>
      <c r="B81" s="123"/>
      <c r="C81" s="124">
        <v>79</v>
      </c>
      <c r="D81" s="125"/>
    </row>
    <row r="82" spans="1:4" ht="15" x14ac:dyDescent="0.25">
      <c r="A82" s="122">
        <v>80</v>
      </c>
      <c r="B82" s="123"/>
      <c r="C82" s="124">
        <v>80</v>
      </c>
      <c r="D82" s="125"/>
    </row>
    <row r="83" spans="1:4" ht="15" x14ac:dyDescent="0.25">
      <c r="A83" s="122">
        <v>81</v>
      </c>
      <c r="B83" s="123"/>
      <c r="C83" s="124">
        <v>81</v>
      </c>
      <c r="D83" s="125"/>
    </row>
    <row r="84" spans="1:4" ht="15" x14ac:dyDescent="0.25">
      <c r="A84" s="122">
        <v>82</v>
      </c>
      <c r="B84" s="123"/>
      <c r="C84" s="124">
        <v>82</v>
      </c>
      <c r="D84" s="125"/>
    </row>
    <row r="85" spans="1:4" ht="15" x14ac:dyDescent="0.25">
      <c r="A85" s="122">
        <v>83</v>
      </c>
      <c r="B85" s="123"/>
      <c r="C85" s="124">
        <v>83</v>
      </c>
      <c r="D85" s="125"/>
    </row>
    <row r="86" spans="1:4" ht="15" x14ac:dyDescent="0.25">
      <c r="A86" s="122">
        <v>84</v>
      </c>
      <c r="B86" s="123"/>
      <c r="C86" s="124">
        <v>84</v>
      </c>
      <c r="D86" s="125"/>
    </row>
    <row r="87" spans="1:4" ht="15" x14ac:dyDescent="0.25">
      <c r="A87" s="122">
        <v>85</v>
      </c>
      <c r="B87" s="123"/>
      <c r="C87" s="124">
        <v>85</v>
      </c>
      <c r="D87" s="125"/>
    </row>
    <row r="88" spans="1:4" ht="15" x14ac:dyDescent="0.25">
      <c r="A88" s="122">
        <v>86</v>
      </c>
      <c r="B88" s="123"/>
      <c r="C88" s="124">
        <v>86</v>
      </c>
      <c r="D88" s="125"/>
    </row>
    <row r="89" spans="1:4" ht="15" x14ac:dyDescent="0.25">
      <c r="A89" s="122">
        <v>87</v>
      </c>
      <c r="B89" s="123"/>
      <c r="C89" s="124">
        <v>87</v>
      </c>
      <c r="D89" s="125"/>
    </row>
    <row r="90" spans="1:4" ht="15" x14ac:dyDescent="0.25">
      <c r="A90" s="122">
        <v>88</v>
      </c>
      <c r="B90" s="123"/>
      <c r="C90" s="124">
        <v>88</v>
      </c>
      <c r="D90" s="125"/>
    </row>
    <row r="91" spans="1:4" ht="15" x14ac:dyDescent="0.25">
      <c r="A91" s="122">
        <v>89</v>
      </c>
      <c r="B91" s="123"/>
      <c r="C91" s="124">
        <v>89</v>
      </c>
      <c r="D91" s="125"/>
    </row>
    <row r="92" spans="1:4" ht="15" x14ac:dyDescent="0.25">
      <c r="A92" s="122">
        <v>90</v>
      </c>
      <c r="B92" s="123"/>
      <c r="C92" s="124">
        <v>90</v>
      </c>
      <c r="D92" s="125"/>
    </row>
    <row r="93" spans="1:4" ht="15" x14ac:dyDescent="0.25">
      <c r="A93" s="122">
        <v>91</v>
      </c>
      <c r="B93" s="123"/>
      <c r="C93" s="124">
        <v>91</v>
      </c>
      <c r="D93" s="125"/>
    </row>
    <row r="94" spans="1:4" ht="15" x14ac:dyDescent="0.25">
      <c r="A94" s="122">
        <v>92</v>
      </c>
      <c r="B94" s="123"/>
      <c r="C94" s="124">
        <v>92</v>
      </c>
      <c r="D94" s="125"/>
    </row>
    <row r="95" spans="1:4" ht="15" x14ac:dyDescent="0.25">
      <c r="A95" s="122">
        <v>93</v>
      </c>
      <c r="B95" s="123"/>
      <c r="C95" s="124">
        <v>93</v>
      </c>
      <c r="D95" s="125"/>
    </row>
    <row r="96" spans="1:4" ht="15" x14ac:dyDescent="0.25">
      <c r="A96" s="122">
        <v>94</v>
      </c>
      <c r="B96" s="123"/>
      <c r="C96" s="124">
        <v>94</v>
      </c>
      <c r="D96" s="125"/>
    </row>
    <row r="97" spans="1:4" ht="15" x14ac:dyDescent="0.25">
      <c r="A97" s="122">
        <v>95</v>
      </c>
      <c r="B97" s="123"/>
      <c r="C97" s="124">
        <v>95</v>
      </c>
      <c r="D97" s="125"/>
    </row>
    <row r="98" spans="1:4" ht="15" x14ac:dyDescent="0.25">
      <c r="A98" s="122">
        <v>96</v>
      </c>
      <c r="B98" s="123"/>
      <c r="C98" s="124">
        <v>96</v>
      </c>
      <c r="D98" s="125"/>
    </row>
    <row r="99" spans="1:4" ht="15" x14ac:dyDescent="0.25">
      <c r="A99" s="122">
        <v>97</v>
      </c>
      <c r="B99" s="123"/>
      <c r="C99" s="124">
        <v>97</v>
      </c>
      <c r="D99" s="125"/>
    </row>
    <row r="100" spans="1:4" ht="15" x14ac:dyDescent="0.25">
      <c r="A100" s="122">
        <v>98</v>
      </c>
      <c r="B100" s="123"/>
      <c r="C100" s="124">
        <v>98</v>
      </c>
      <c r="D100" s="125"/>
    </row>
    <row r="101" spans="1:4" ht="15" x14ac:dyDescent="0.25">
      <c r="A101" s="122">
        <v>99</v>
      </c>
      <c r="B101" s="123"/>
      <c r="C101" s="124">
        <v>99</v>
      </c>
      <c r="D101" s="125"/>
    </row>
    <row r="102" spans="1:4" ht="15" x14ac:dyDescent="0.25">
      <c r="A102" s="122">
        <v>100</v>
      </c>
      <c r="B102" s="123"/>
      <c r="C102" s="124">
        <v>100</v>
      </c>
      <c r="D102" s="125"/>
    </row>
    <row r="103" spans="1:4" ht="15" x14ac:dyDescent="0.25">
      <c r="A103" s="122">
        <v>101</v>
      </c>
      <c r="B103" s="123"/>
      <c r="C103" s="124">
        <v>101</v>
      </c>
      <c r="D103" s="125"/>
    </row>
    <row r="104" spans="1:4" ht="15" x14ac:dyDescent="0.25">
      <c r="A104" s="122">
        <v>102</v>
      </c>
      <c r="B104" s="123"/>
      <c r="C104" s="124">
        <v>102</v>
      </c>
      <c r="D104" s="125"/>
    </row>
    <row r="105" spans="1:4" ht="15" x14ac:dyDescent="0.25">
      <c r="A105" s="122">
        <v>103</v>
      </c>
      <c r="B105" s="123"/>
      <c r="C105" s="124">
        <v>103</v>
      </c>
      <c r="D105" s="125"/>
    </row>
    <row r="106" spans="1:4" ht="15" x14ac:dyDescent="0.25">
      <c r="A106" s="122">
        <v>104</v>
      </c>
      <c r="B106" s="123"/>
      <c r="C106" s="124">
        <v>104</v>
      </c>
      <c r="D106" s="125"/>
    </row>
    <row r="107" spans="1:4" ht="15" x14ac:dyDescent="0.25">
      <c r="A107" s="122">
        <v>105</v>
      </c>
      <c r="B107" s="123"/>
      <c r="C107" s="124">
        <v>105</v>
      </c>
      <c r="D107" s="125"/>
    </row>
    <row r="108" spans="1:4" ht="15" x14ac:dyDescent="0.25">
      <c r="A108" s="122">
        <v>106</v>
      </c>
      <c r="B108" s="123"/>
      <c r="C108" s="124">
        <v>106</v>
      </c>
      <c r="D108" s="125"/>
    </row>
    <row r="109" spans="1:4" ht="15" x14ac:dyDescent="0.25">
      <c r="A109" s="122">
        <v>107</v>
      </c>
      <c r="B109" s="123"/>
      <c r="C109" s="124">
        <v>107</v>
      </c>
      <c r="D109" s="125"/>
    </row>
    <row r="110" spans="1:4" ht="15" x14ac:dyDescent="0.25">
      <c r="A110" s="122">
        <v>108</v>
      </c>
      <c r="B110" s="123"/>
      <c r="C110" s="124">
        <v>108</v>
      </c>
      <c r="D110" s="125"/>
    </row>
    <row r="111" spans="1:4" ht="15" x14ac:dyDescent="0.25">
      <c r="A111" s="122">
        <v>109</v>
      </c>
      <c r="B111" s="123"/>
      <c r="C111" s="124">
        <v>109</v>
      </c>
      <c r="D111" s="125"/>
    </row>
    <row r="112" spans="1:4" ht="15" x14ac:dyDescent="0.25">
      <c r="A112" s="122">
        <v>110</v>
      </c>
      <c r="B112" s="123"/>
      <c r="C112" s="124">
        <v>110</v>
      </c>
      <c r="D112" s="125"/>
    </row>
    <row r="113" spans="1:4" ht="15" x14ac:dyDescent="0.25">
      <c r="A113" s="122">
        <v>111</v>
      </c>
      <c r="B113" s="123"/>
      <c r="C113" s="124">
        <v>111</v>
      </c>
      <c r="D113" s="125"/>
    </row>
    <row r="114" spans="1:4" ht="15" x14ac:dyDescent="0.25">
      <c r="A114" s="122">
        <v>112</v>
      </c>
      <c r="B114" s="123"/>
      <c r="C114" s="124">
        <v>112</v>
      </c>
      <c r="D114" s="125"/>
    </row>
    <row r="115" spans="1:4" ht="15" x14ac:dyDescent="0.25">
      <c r="A115" s="122">
        <v>113</v>
      </c>
      <c r="B115" s="123"/>
      <c r="C115" s="124">
        <v>113</v>
      </c>
      <c r="D115" s="125"/>
    </row>
    <row r="116" spans="1:4" ht="15" x14ac:dyDescent="0.25">
      <c r="A116" s="122">
        <v>114</v>
      </c>
      <c r="B116" s="123"/>
      <c r="C116" s="124">
        <v>114</v>
      </c>
      <c r="D116" s="125"/>
    </row>
    <row r="117" spans="1:4" ht="15" x14ac:dyDescent="0.25">
      <c r="A117" s="122">
        <v>115</v>
      </c>
      <c r="B117" s="123"/>
      <c r="C117" s="124">
        <v>115</v>
      </c>
      <c r="D117" s="125"/>
    </row>
    <row r="118" spans="1:4" ht="15" x14ac:dyDescent="0.25">
      <c r="A118" s="122">
        <v>116</v>
      </c>
      <c r="B118" s="123"/>
      <c r="C118" s="124">
        <v>116</v>
      </c>
      <c r="D118" s="125"/>
    </row>
    <row r="119" spans="1:4" ht="15" x14ac:dyDescent="0.25">
      <c r="A119" s="122">
        <v>117</v>
      </c>
      <c r="B119" s="123"/>
      <c r="C119" s="124">
        <v>117</v>
      </c>
      <c r="D119" s="125"/>
    </row>
    <row r="120" spans="1:4" ht="15" x14ac:dyDescent="0.25">
      <c r="A120" s="122">
        <v>118</v>
      </c>
      <c r="B120" s="123"/>
      <c r="C120" s="124">
        <v>118</v>
      </c>
      <c r="D120" s="125"/>
    </row>
    <row r="121" spans="1:4" ht="15" x14ac:dyDescent="0.25">
      <c r="A121" s="122">
        <v>119</v>
      </c>
      <c r="B121" s="123"/>
      <c r="C121" s="124">
        <v>119</v>
      </c>
      <c r="D121" s="125"/>
    </row>
    <row r="122" spans="1:4" ht="15" x14ac:dyDescent="0.25">
      <c r="A122" s="122">
        <v>120</v>
      </c>
      <c r="B122" s="123"/>
      <c r="C122" s="124">
        <v>120</v>
      </c>
      <c r="D122" s="125"/>
    </row>
    <row r="123" spans="1:4" ht="15" x14ac:dyDescent="0.25">
      <c r="A123" s="122">
        <v>121</v>
      </c>
      <c r="B123" s="123"/>
      <c r="C123" s="124">
        <v>121</v>
      </c>
      <c r="D123" s="125"/>
    </row>
    <row r="124" spans="1:4" ht="15" x14ac:dyDescent="0.25">
      <c r="A124" s="122">
        <v>122</v>
      </c>
      <c r="B124" s="123"/>
      <c r="C124" s="124">
        <v>122</v>
      </c>
      <c r="D124" s="125"/>
    </row>
    <row r="125" spans="1:4" ht="15" x14ac:dyDescent="0.25">
      <c r="A125" s="122">
        <v>123</v>
      </c>
      <c r="B125" s="123"/>
      <c r="C125" s="124">
        <v>123</v>
      </c>
      <c r="D125" s="125"/>
    </row>
    <row r="126" spans="1:4" ht="15" x14ac:dyDescent="0.25">
      <c r="A126" s="122">
        <v>124</v>
      </c>
      <c r="B126" s="123"/>
      <c r="C126" s="124">
        <v>124</v>
      </c>
      <c r="D126" s="125"/>
    </row>
    <row r="127" spans="1:4" ht="15" x14ac:dyDescent="0.25">
      <c r="A127" s="122">
        <v>125</v>
      </c>
      <c r="B127" s="123"/>
      <c r="C127" s="124">
        <v>125</v>
      </c>
      <c r="D127" s="125"/>
    </row>
    <row r="128" spans="1:4" ht="15" x14ac:dyDescent="0.25">
      <c r="A128" s="122">
        <v>126</v>
      </c>
      <c r="B128" s="123"/>
      <c r="C128" s="124">
        <v>126</v>
      </c>
      <c r="D128" s="125"/>
    </row>
    <row r="129" spans="1:4" ht="15" x14ac:dyDescent="0.25">
      <c r="A129" s="122">
        <v>127</v>
      </c>
      <c r="B129" s="123"/>
      <c r="C129" s="124">
        <v>127</v>
      </c>
      <c r="D129" s="125"/>
    </row>
    <row r="130" spans="1:4" ht="15" x14ac:dyDescent="0.25">
      <c r="A130" s="122">
        <v>128</v>
      </c>
      <c r="B130" s="123"/>
      <c r="C130" s="124">
        <v>128</v>
      </c>
      <c r="D130" s="125"/>
    </row>
    <row r="131" spans="1:4" ht="15" x14ac:dyDescent="0.25">
      <c r="A131" s="122">
        <v>129</v>
      </c>
      <c r="B131" s="123"/>
      <c r="C131" s="124">
        <v>129</v>
      </c>
      <c r="D131" s="125"/>
    </row>
    <row r="132" spans="1:4" ht="15" x14ac:dyDescent="0.25">
      <c r="A132" s="122">
        <v>130</v>
      </c>
      <c r="B132" s="123"/>
      <c r="C132" s="124">
        <v>130</v>
      </c>
      <c r="D132" s="125"/>
    </row>
    <row r="133" spans="1:4" ht="15" x14ac:dyDescent="0.25">
      <c r="A133" s="122">
        <v>131</v>
      </c>
      <c r="B133" s="123"/>
      <c r="C133" s="124">
        <v>131</v>
      </c>
      <c r="D133" s="125"/>
    </row>
    <row r="134" spans="1:4" ht="15" x14ac:dyDescent="0.25">
      <c r="A134" s="122">
        <v>132</v>
      </c>
      <c r="B134" s="123"/>
      <c r="C134" s="124">
        <v>132</v>
      </c>
      <c r="D134" s="125"/>
    </row>
    <row r="135" spans="1:4" ht="15" x14ac:dyDescent="0.25">
      <c r="A135" s="122">
        <v>133</v>
      </c>
      <c r="B135" s="123"/>
      <c r="C135" s="124">
        <v>133</v>
      </c>
      <c r="D135" s="125"/>
    </row>
    <row r="136" spans="1:4" ht="15" x14ac:dyDescent="0.25">
      <c r="A136" s="122">
        <v>134</v>
      </c>
      <c r="B136" s="123"/>
      <c r="C136" s="124">
        <v>134</v>
      </c>
      <c r="D136" s="125"/>
    </row>
    <row r="137" spans="1:4" ht="15" x14ac:dyDescent="0.25">
      <c r="A137" s="122">
        <v>135</v>
      </c>
      <c r="B137" s="123"/>
      <c r="C137" s="124">
        <v>135</v>
      </c>
      <c r="D137" s="125"/>
    </row>
    <row r="138" spans="1:4" ht="15" x14ac:dyDescent="0.25">
      <c r="A138" s="122">
        <v>136</v>
      </c>
      <c r="B138" s="123"/>
      <c r="C138" s="124">
        <v>136</v>
      </c>
      <c r="D138" s="125"/>
    </row>
    <row r="139" spans="1:4" ht="15" x14ac:dyDescent="0.25">
      <c r="A139" s="122">
        <v>137</v>
      </c>
      <c r="B139" s="123"/>
      <c r="C139" s="124">
        <v>137</v>
      </c>
      <c r="D139" s="125"/>
    </row>
    <row r="140" spans="1:4" ht="15" x14ac:dyDescent="0.25">
      <c r="A140" s="122">
        <v>138</v>
      </c>
      <c r="B140" s="123"/>
      <c r="C140" s="124">
        <v>138</v>
      </c>
      <c r="D140" s="125"/>
    </row>
    <row r="141" spans="1:4" ht="15" x14ac:dyDescent="0.25">
      <c r="A141" s="122">
        <v>139</v>
      </c>
      <c r="B141" s="123"/>
      <c r="C141" s="124">
        <v>139</v>
      </c>
      <c r="D141" s="125"/>
    </row>
    <row r="142" spans="1:4" ht="15" x14ac:dyDescent="0.25">
      <c r="A142" s="122">
        <v>140</v>
      </c>
      <c r="B142" s="123"/>
      <c r="C142" s="124">
        <v>140</v>
      </c>
      <c r="D142" s="125"/>
    </row>
    <row r="143" spans="1:4" ht="15" x14ac:dyDescent="0.25">
      <c r="A143" s="122">
        <v>141</v>
      </c>
      <c r="B143" s="123"/>
      <c r="C143" s="124">
        <v>141</v>
      </c>
      <c r="D143" s="125"/>
    </row>
    <row r="144" spans="1:4" ht="15" x14ac:dyDescent="0.25">
      <c r="A144" s="122">
        <v>142</v>
      </c>
      <c r="B144" s="123"/>
      <c r="C144" s="124">
        <v>142</v>
      </c>
      <c r="D144" s="125"/>
    </row>
    <row r="145" spans="1:4" ht="15" x14ac:dyDescent="0.25">
      <c r="A145" s="122">
        <v>143</v>
      </c>
      <c r="B145" s="123"/>
      <c r="C145" s="124">
        <v>143</v>
      </c>
      <c r="D145" s="125"/>
    </row>
    <row r="146" spans="1:4" ht="15" x14ac:dyDescent="0.25">
      <c r="A146" s="122">
        <v>144</v>
      </c>
      <c r="B146" s="123"/>
      <c r="C146" s="124">
        <v>144</v>
      </c>
      <c r="D146" s="125"/>
    </row>
    <row r="147" spans="1:4" ht="15" x14ac:dyDescent="0.25">
      <c r="A147" s="122">
        <v>145</v>
      </c>
      <c r="B147" s="123"/>
      <c r="C147" s="124">
        <v>145</v>
      </c>
      <c r="D147" s="125"/>
    </row>
    <row r="148" spans="1:4" ht="15" x14ac:dyDescent="0.25">
      <c r="A148" s="122">
        <v>146</v>
      </c>
      <c r="B148" s="123"/>
      <c r="C148" s="124">
        <v>146</v>
      </c>
      <c r="D148" s="125"/>
    </row>
    <row r="149" spans="1:4" ht="15" x14ac:dyDescent="0.25">
      <c r="A149" s="122">
        <v>147</v>
      </c>
      <c r="B149" s="123"/>
      <c r="C149" s="124">
        <v>147</v>
      </c>
      <c r="D149" s="125"/>
    </row>
    <row r="150" spans="1:4" ht="15" x14ac:dyDescent="0.25">
      <c r="A150" s="122">
        <v>148</v>
      </c>
      <c r="B150" s="123"/>
      <c r="C150" s="124">
        <v>148</v>
      </c>
      <c r="D150" s="125"/>
    </row>
    <row r="151" spans="1:4" ht="15" x14ac:dyDescent="0.25">
      <c r="A151" s="122">
        <v>149</v>
      </c>
      <c r="B151" s="123"/>
      <c r="C151" s="124">
        <v>149</v>
      </c>
      <c r="D151" s="125"/>
    </row>
    <row r="152" spans="1:4" ht="15" x14ac:dyDescent="0.25">
      <c r="A152" s="122">
        <v>150</v>
      </c>
      <c r="B152" s="123"/>
      <c r="C152" s="124">
        <v>150</v>
      </c>
      <c r="D152" s="125"/>
    </row>
    <row r="153" spans="1:4" ht="15" x14ac:dyDescent="0.25">
      <c r="A153" s="122">
        <v>151</v>
      </c>
      <c r="B153" s="123"/>
      <c r="C153" s="124">
        <v>151</v>
      </c>
      <c r="D153" s="125"/>
    </row>
    <row r="154" spans="1:4" ht="15" x14ac:dyDescent="0.25">
      <c r="A154" s="122">
        <v>152</v>
      </c>
      <c r="B154" s="123"/>
      <c r="C154" s="124">
        <v>152</v>
      </c>
      <c r="D154" s="125"/>
    </row>
    <row r="155" spans="1:4" ht="15" x14ac:dyDescent="0.25">
      <c r="A155" s="122">
        <v>153</v>
      </c>
      <c r="B155" s="123"/>
      <c r="C155" s="124">
        <v>153</v>
      </c>
      <c r="D155" s="125"/>
    </row>
    <row r="156" spans="1:4" ht="15" x14ac:dyDescent="0.25">
      <c r="A156" s="122">
        <v>154</v>
      </c>
      <c r="B156" s="123"/>
      <c r="C156" s="124">
        <v>154</v>
      </c>
      <c r="D156" s="125"/>
    </row>
    <row r="157" spans="1:4" ht="15" x14ac:dyDescent="0.25">
      <c r="A157" s="122">
        <v>155</v>
      </c>
      <c r="B157" s="123"/>
      <c r="C157" s="124">
        <v>155</v>
      </c>
      <c r="D157" s="125"/>
    </row>
    <row r="158" spans="1:4" ht="15" x14ac:dyDescent="0.25">
      <c r="A158" s="122">
        <v>156</v>
      </c>
      <c r="B158" s="123"/>
      <c r="C158" s="124">
        <v>156</v>
      </c>
      <c r="D158" s="125"/>
    </row>
    <row r="159" spans="1:4" ht="15" x14ac:dyDescent="0.25">
      <c r="A159" s="122">
        <v>157</v>
      </c>
      <c r="B159" s="123"/>
      <c r="C159" s="124">
        <v>157</v>
      </c>
      <c r="D159" s="125"/>
    </row>
    <row r="160" spans="1:4" ht="15" x14ac:dyDescent="0.25">
      <c r="A160" s="122">
        <v>158</v>
      </c>
      <c r="B160" s="123"/>
      <c r="C160" s="124">
        <v>158</v>
      </c>
      <c r="D160" s="125"/>
    </row>
    <row r="161" spans="1:4" ht="15" x14ac:dyDescent="0.25">
      <c r="A161" s="122">
        <v>159</v>
      </c>
      <c r="B161" s="123"/>
      <c r="C161" s="124">
        <v>159</v>
      </c>
      <c r="D161" s="125"/>
    </row>
    <row r="162" spans="1:4" ht="15" x14ac:dyDescent="0.25">
      <c r="A162" s="122">
        <v>160</v>
      </c>
      <c r="B162" s="123"/>
      <c r="C162" s="124">
        <v>160</v>
      </c>
      <c r="D162" s="125"/>
    </row>
    <row r="163" spans="1:4" ht="15" x14ac:dyDescent="0.25">
      <c r="A163" s="122">
        <v>161</v>
      </c>
      <c r="B163" s="123"/>
      <c r="C163" s="124">
        <v>161</v>
      </c>
      <c r="D163" s="125"/>
    </row>
    <row r="164" spans="1:4" ht="15" x14ac:dyDescent="0.25">
      <c r="A164" s="122">
        <v>162</v>
      </c>
      <c r="B164" s="123"/>
      <c r="C164" s="124">
        <v>162</v>
      </c>
      <c r="D164" s="125"/>
    </row>
    <row r="165" spans="1:4" ht="15" x14ac:dyDescent="0.25">
      <c r="A165" s="122">
        <v>163</v>
      </c>
      <c r="B165" s="123"/>
      <c r="C165" s="124">
        <v>163</v>
      </c>
      <c r="D165" s="125"/>
    </row>
    <row r="166" spans="1:4" ht="15" x14ac:dyDescent="0.25">
      <c r="A166" s="122">
        <v>164</v>
      </c>
      <c r="B166" s="123"/>
      <c r="C166" s="124">
        <v>164</v>
      </c>
      <c r="D166" s="125"/>
    </row>
    <row r="167" spans="1:4" ht="15" x14ac:dyDescent="0.25">
      <c r="A167" s="122">
        <v>165</v>
      </c>
      <c r="B167" s="123"/>
      <c r="C167" s="124">
        <v>165</v>
      </c>
      <c r="D167" s="125"/>
    </row>
    <row r="168" spans="1:4" ht="15" x14ac:dyDescent="0.25">
      <c r="A168" s="122">
        <v>166</v>
      </c>
      <c r="B168" s="123"/>
      <c r="C168" s="124">
        <v>166</v>
      </c>
      <c r="D168" s="125"/>
    </row>
    <row r="169" spans="1:4" ht="15" x14ac:dyDescent="0.25">
      <c r="A169" s="122">
        <v>167</v>
      </c>
      <c r="B169" s="123"/>
      <c r="C169" s="124">
        <v>167</v>
      </c>
      <c r="D169" s="125"/>
    </row>
    <row r="170" spans="1:4" ht="15" x14ac:dyDescent="0.25">
      <c r="A170" s="122">
        <v>168</v>
      </c>
      <c r="B170" s="123"/>
      <c r="C170" s="124">
        <v>168</v>
      </c>
      <c r="D170" s="125"/>
    </row>
    <row r="171" spans="1:4" ht="15" x14ac:dyDescent="0.25">
      <c r="A171" s="122">
        <v>169</v>
      </c>
      <c r="B171" s="123"/>
      <c r="C171" s="124">
        <v>169</v>
      </c>
      <c r="D171" s="125"/>
    </row>
    <row r="172" spans="1:4" ht="15" x14ac:dyDescent="0.25">
      <c r="A172" s="122">
        <v>170</v>
      </c>
      <c r="B172" s="123"/>
      <c r="C172" s="124">
        <v>170</v>
      </c>
      <c r="D172" s="125"/>
    </row>
    <row r="173" spans="1:4" ht="15" x14ac:dyDescent="0.25">
      <c r="A173" s="122">
        <v>171</v>
      </c>
      <c r="B173" s="123"/>
      <c r="C173" s="124">
        <v>171</v>
      </c>
      <c r="D173" s="125"/>
    </row>
    <row r="174" spans="1:4" ht="15" x14ac:dyDescent="0.25">
      <c r="A174" s="122">
        <v>172</v>
      </c>
      <c r="B174" s="123"/>
      <c r="C174" s="124">
        <v>172</v>
      </c>
      <c r="D174" s="125"/>
    </row>
    <row r="175" spans="1:4" ht="15" x14ac:dyDescent="0.25">
      <c r="A175" s="122">
        <v>173</v>
      </c>
      <c r="B175" s="123"/>
      <c r="C175" s="124">
        <v>173</v>
      </c>
      <c r="D175" s="125"/>
    </row>
    <row r="176" spans="1:4" ht="15" x14ac:dyDescent="0.25">
      <c r="A176" s="122">
        <v>174</v>
      </c>
      <c r="B176" s="123"/>
      <c r="C176" s="124">
        <v>174</v>
      </c>
      <c r="D176" s="125"/>
    </row>
    <row r="177" spans="1:4" ht="15" x14ac:dyDescent="0.25">
      <c r="A177" s="122">
        <v>175</v>
      </c>
      <c r="B177" s="123"/>
      <c r="C177" s="124">
        <v>175</v>
      </c>
      <c r="D177" s="125"/>
    </row>
    <row r="178" spans="1:4" ht="15" x14ac:dyDescent="0.25">
      <c r="A178" s="122">
        <v>176</v>
      </c>
      <c r="B178" s="123"/>
      <c r="C178" s="124">
        <v>176</v>
      </c>
      <c r="D178" s="125"/>
    </row>
    <row r="179" spans="1:4" ht="15" x14ac:dyDescent="0.25">
      <c r="A179" s="122">
        <v>177</v>
      </c>
      <c r="B179" s="123"/>
      <c r="C179" s="124">
        <v>177</v>
      </c>
      <c r="D179" s="125"/>
    </row>
    <row r="180" spans="1:4" ht="15" x14ac:dyDescent="0.25">
      <c r="A180" s="122">
        <v>178</v>
      </c>
      <c r="B180" s="123"/>
      <c r="C180" s="124">
        <v>178</v>
      </c>
      <c r="D180" s="125"/>
    </row>
    <row r="181" spans="1:4" ht="15" x14ac:dyDescent="0.25">
      <c r="A181" s="122">
        <v>179</v>
      </c>
      <c r="B181" s="123"/>
      <c r="C181" s="124">
        <v>179</v>
      </c>
      <c r="D181" s="125"/>
    </row>
    <row r="182" spans="1:4" ht="15" x14ac:dyDescent="0.25">
      <c r="A182" s="122">
        <v>180</v>
      </c>
      <c r="B182" s="123"/>
      <c r="C182" s="124">
        <v>180</v>
      </c>
      <c r="D182" s="125"/>
    </row>
    <row r="183" spans="1:4" ht="15" x14ac:dyDescent="0.25">
      <c r="A183" s="122">
        <v>181</v>
      </c>
      <c r="B183" s="123"/>
      <c r="C183" s="124">
        <v>181</v>
      </c>
      <c r="D183" s="125"/>
    </row>
    <row r="184" spans="1:4" ht="15" x14ac:dyDescent="0.25">
      <c r="A184" s="122">
        <v>182</v>
      </c>
      <c r="B184" s="123"/>
      <c r="C184" s="124">
        <v>182</v>
      </c>
      <c r="D184" s="125"/>
    </row>
    <row r="185" spans="1:4" ht="15" x14ac:dyDescent="0.25">
      <c r="A185" s="122">
        <v>183</v>
      </c>
      <c r="B185" s="123"/>
      <c r="C185" s="124">
        <v>183</v>
      </c>
      <c r="D185" s="125"/>
    </row>
    <row r="186" spans="1:4" ht="15" x14ac:dyDescent="0.25">
      <c r="A186" s="122">
        <v>184</v>
      </c>
      <c r="B186" s="123"/>
      <c r="C186" s="124">
        <v>184</v>
      </c>
      <c r="D186" s="125"/>
    </row>
    <row r="187" spans="1:4" ht="15" x14ac:dyDescent="0.25">
      <c r="A187" s="122">
        <v>185</v>
      </c>
      <c r="B187" s="123"/>
      <c r="C187" s="124">
        <v>185</v>
      </c>
      <c r="D187" s="125"/>
    </row>
    <row r="188" spans="1:4" ht="15" x14ac:dyDescent="0.25">
      <c r="A188" s="122">
        <v>186</v>
      </c>
      <c r="B188" s="123"/>
      <c r="C188" s="124">
        <v>186</v>
      </c>
      <c r="D188" s="125"/>
    </row>
    <row r="189" spans="1:4" ht="15" x14ac:dyDescent="0.25">
      <c r="A189" s="122">
        <v>187</v>
      </c>
      <c r="B189" s="123"/>
      <c r="C189" s="124">
        <v>187</v>
      </c>
      <c r="D189" s="125"/>
    </row>
    <row r="190" spans="1:4" ht="15" x14ac:dyDescent="0.25">
      <c r="A190" s="122">
        <v>188</v>
      </c>
      <c r="B190" s="123"/>
      <c r="C190" s="124">
        <v>188</v>
      </c>
      <c r="D190" s="125"/>
    </row>
    <row r="191" spans="1:4" ht="15" x14ac:dyDescent="0.25">
      <c r="A191" s="122">
        <v>189</v>
      </c>
      <c r="B191" s="123"/>
      <c r="C191" s="124">
        <v>189</v>
      </c>
      <c r="D191" s="125"/>
    </row>
    <row r="192" spans="1:4" ht="15" x14ac:dyDescent="0.25">
      <c r="A192" s="122">
        <v>190</v>
      </c>
      <c r="B192" s="123"/>
      <c r="C192" s="124">
        <v>190</v>
      </c>
      <c r="D192" s="125"/>
    </row>
    <row r="193" spans="1:4" ht="15" x14ac:dyDescent="0.25">
      <c r="A193" s="122">
        <v>191</v>
      </c>
      <c r="B193" s="123"/>
      <c r="C193" s="124">
        <v>191</v>
      </c>
      <c r="D193" s="125"/>
    </row>
    <row r="194" spans="1:4" ht="15" x14ac:dyDescent="0.25">
      <c r="A194" s="122">
        <v>192</v>
      </c>
      <c r="B194" s="123"/>
      <c r="C194" s="124">
        <v>192</v>
      </c>
      <c r="D194" s="125"/>
    </row>
    <row r="195" spans="1:4" ht="15" x14ac:dyDescent="0.25">
      <c r="A195" s="122">
        <v>193</v>
      </c>
      <c r="B195" s="123"/>
      <c r="C195" s="124">
        <v>193</v>
      </c>
      <c r="D195" s="125"/>
    </row>
    <row r="196" spans="1:4" ht="15" x14ac:dyDescent="0.25">
      <c r="A196" s="122">
        <v>194</v>
      </c>
      <c r="B196" s="123"/>
      <c r="C196" s="124">
        <v>194</v>
      </c>
      <c r="D196" s="125"/>
    </row>
    <row r="197" spans="1:4" ht="15" x14ac:dyDescent="0.25">
      <c r="A197" s="122">
        <v>195</v>
      </c>
      <c r="B197" s="123"/>
      <c r="C197" s="124">
        <v>195</v>
      </c>
      <c r="D197" s="125"/>
    </row>
    <row r="198" spans="1:4" ht="15" x14ac:dyDescent="0.25">
      <c r="A198" s="122">
        <v>196</v>
      </c>
      <c r="B198" s="123"/>
      <c r="C198" s="124">
        <v>196</v>
      </c>
      <c r="D198" s="125"/>
    </row>
    <row r="199" spans="1:4" ht="15" x14ac:dyDescent="0.25">
      <c r="A199" s="122">
        <v>197</v>
      </c>
      <c r="B199" s="123"/>
      <c r="C199" s="124">
        <v>197</v>
      </c>
      <c r="D199" s="125"/>
    </row>
    <row r="200" spans="1:4" ht="15" x14ac:dyDescent="0.25">
      <c r="A200" s="122">
        <v>198</v>
      </c>
      <c r="B200" s="123"/>
      <c r="C200" s="124">
        <v>198</v>
      </c>
      <c r="D200" s="125"/>
    </row>
    <row r="201" spans="1:4" ht="15" x14ac:dyDescent="0.25">
      <c r="A201" s="122">
        <v>199</v>
      </c>
      <c r="B201" s="123"/>
      <c r="C201" s="124">
        <v>199</v>
      </c>
      <c r="D201" s="125"/>
    </row>
    <row r="202" spans="1:4" ht="15" x14ac:dyDescent="0.25">
      <c r="A202" s="122">
        <v>200</v>
      </c>
      <c r="B202" s="123"/>
      <c r="C202" s="124">
        <v>200</v>
      </c>
      <c r="D202" s="125"/>
    </row>
    <row r="203" spans="1:4" ht="15" x14ac:dyDescent="0.25">
      <c r="A203" s="122">
        <v>201</v>
      </c>
      <c r="B203" s="123"/>
      <c r="C203" s="124">
        <v>201</v>
      </c>
      <c r="D203" s="125"/>
    </row>
    <row r="204" spans="1:4" ht="15" x14ac:dyDescent="0.25">
      <c r="A204" s="122">
        <v>202</v>
      </c>
      <c r="B204" s="123"/>
      <c r="C204" s="124">
        <v>202</v>
      </c>
      <c r="D204" s="125"/>
    </row>
    <row r="205" spans="1:4" ht="15" x14ac:dyDescent="0.25">
      <c r="A205" s="122">
        <v>203</v>
      </c>
      <c r="B205" s="123"/>
      <c r="C205" s="124">
        <v>203</v>
      </c>
      <c r="D205" s="125"/>
    </row>
    <row r="206" spans="1:4" ht="15" x14ac:dyDescent="0.25">
      <c r="A206" s="122">
        <v>204</v>
      </c>
      <c r="B206" s="123"/>
      <c r="C206" s="124">
        <v>204</v>
      </c>
      <c r="D206" s="125"/>
    </row>
    <row r="207" spans="1:4" ht="15" x14ac:dyDescent="0.25">
      <c r="A207" s="122">
        <v>205</v>
      </c>
      <c r="B207" s="123"/>
      <c r="C207" s="124">
        <v>205</v>
      </c>
      <c r="D207" s="125"/>
    </row>
    <row r="208" spans="1:4" ht="15" x14ac:dyDescent="0.25">
      <c r="A208" s="122">
        <v>206</v>
      </c>
      <c r="B208" s="123"/>
      <c r="C208" s="124">
        <v>206</v>
      </c>
      <c r="D208" s="125"/>
    </row>
    <row r="209" spans="1:4" ht="15" x14ac:dyDescent="0.25">
      <c r="A209" s="122">
        <v>207</v>
      </c>
      <c r="B209" s="123"/>
      <c r="C209" s="124">
        <v>207</v>
      </c>
      <c r="D209" s="125"/>
    </row>
    <row r="210" spans="1:4" ht="15" x14ac:dyDescent="0.25">
      <c r="A210" s="122">
        <v>208</v>
      </c>
      <c r="B210" s="123"/>
      <c r="C210" s="124">
        <v>208</v>
      </c>
      <c r="D210" s="125"/>
    </row>
    <row r="211" spans="1:4" ht="15" x14ac:dyDescent="0.25">
      <c r="A211" s="122">
        <v>209</v>
      </c>
      <c r="B211" s="123"/>
      <c r="C211" s="124">
        <v>209</v>
      </c>
      <c r="D211" s="125"/>
    </row>
    <row r="212" spans="1:4" ht="15" x14ac:dyDescent="0.25">
      <c r="A212" s="122">
        <v>210</v>
      </c>
      <c r="B212" s="123"/>
      <c r="C212" s="124">
        <v>210</v>
      </c>
      <c r="D212" s="125"/>
    </row>
    <row r="213" spans="1:4" ht="15" x14ac:dyDescent="0.25">
      <c r="A213" s="122">
        <v>211</v>
      </c>
      <c r="B213" s="123"/>
      <c r="C213" s="124">
        <v>211</v>
      </c>
      <c r="D213" s="125"/>
    </row>
    <row r="214" spans="1:4" ht="15" x14ac:dyDescent="0.25">
      <c r="A214" s="122">
        <v>212</v>
      </c>
      <c r="B214" s="123"/>
      <c r="C214" s="124">
        <v>212</v>
      </c>
      <c r="D214" s="125"/>
    </row>
    <row r="215" spans="1:4" ht="15" x14ac:dyDescent="0.25">
      <c r="A215" s="122">
        <v>213</v>
      </c>
      <c r="B215" s="123"/>
      <c r="C215" s="124">
        <v>213</v>
      </c>
      <c r="D215" s="125"/>
    </row>
    <row r="216" spans="1:4" ht="15" x14ac:dyDescent="0.25">
      <c r="A216" s="122">
        <v>214</v>
      </c>
      <c r="B216" s="123"/>
      <c r="C216" s="124">
        <v>214</v>
      </c>
      <c r="D216" s="125"/>
    </row>
    <row r="217" spans="1:4" ht="15" x14ac:dyDescent="0.25">
      <c r="A217" s="122">
        <v>215</v>
      </c>
      <c r="B217" s="123"/>
      <c r="C217" s="124">
        <v>215</v>
      </c>
      <c r="D217" s="125"/>
    </row>
    <row r="218" spans="1:4" ht="15" x14ac:dyDescent="0.25">
      <c r="A218" s="122">
        <v>216</v>
      </c>
      <c r="B218" s="123"/>
      <c r="C218" s="124">
        <v>216</v>
      </c>
      <c r="D218" s="125"/>
    </row>
    <row r="219" spans="1:4" ht="15" x14ac:dyDescent="0.25">
      <c r="A219" s="122">
        <v>217</v>
      </c>
      <c r="B219" s="123"/>
      <c r="C219" s="124">
        <v>217</v>
      </c>
      <c r="D219" s="125"/>
    </row>
    <row r="220" spans="1:4" ht="15" x14ac:dyDescent="0.25">
      <c r="A220" s="122">
        <v>218</v>
      </c>
      <c r="B220" s="123"/>
      <c r="C220" s="124">
        <v>218</v>
      </c>
      <c r="D220" s="125"/>
    </row>
    <row r="221" spans="1:4" ht="15" x14ac:dyDescent="0.25">
      <c r="A221" s="122">
        <v>219</v>
      </c>
      <c r="B221" s="123"/>
      <c r="C221" s="124">
        <v>219</v>
      </c>
      <c r="D221" s="125"/>
    </row>
    <row r="222" spans="1:4" ht="15" x14ac:dyDescent="0.25">
      <c r="A222" s="122">
        <v>220</v>
      </c>
      <c r="B222" s="123"/>
      <c r="C222" s="124">
        <v>220</v>
      </c>
      <c r="D222" s="125"/>
    </row>
    <row r="223" spans="1:4" ht="15" x14ac:dyDescent="0.25">
      <c r="A223" s="122">
        <v>221</v>
      </c>
      <c r="B223" s="123"/>
      <c r="C223" s="124">
        <v>221</v>
      </c>
      <c r="D223" s="125"/>
    </row>
    <row r="224" spans="1:4" ht="15" x14ac:dyDescent="0.25">
      <c r="A224" s="122">
        <v>222</v>
      </c>
      <c r="B224" s="123"/>
      <c r="C224" s="124">
        <v>222</v>
      </c>
      <c r="D224" s="125"/>
    </row>
    <row r="225" spans="1:4" ht="15" x14ac:dyDescent="0.25">
      <c r="A225" s="122">
        <v>223</v>
      </c>
      <c r="B225" s="123"/>
      <c r="C225" s="124">
        <v>223</v>
      </c>
      <c r="D225" s="125"/>
    </row>
    <row r="226" spans="1:4" ht="15" x14ac:dyDescent="0.25">
      <c r="A226" s="122">
        <v>224</v>
      </c>
      <c r="B226" s="123"/>
      <c r="C226" s="124">
        <v>224</v>
      </c>
      <c r="D226" s="125"/>
    </row>
    <row r="227" spans="1:4" ht="15" x14ac:dyDescent="0.25">
      <c r="A227" s="122">
        <v>225</v>
      </c>
      <c r="B227" s="123"/>
      <c r="C227" s="124">
        <v>225</v>
      </c>
      <c r="D227" s="125"/>
    </row>
    <row r="228" spans="1:4" ht="15" x14ac:dyDescent="0.25">
      <c r="A228" s="122">
        <v>226</v>
      </c>
      <c r="B228" s="123"/>
      <c r="C228" s="124">
        <v>226</v>
      </c>
      <c r="D228" s="125"/>
    </row>
    <row r="229" spans="1:4" ht="15" x14ac:dyDescent="0.25">
      <c r="A229" s="122">
        <v>227</v>
      </c>
      <c r="B229" s="123"/>
      <c r="C229" s="124">
        <v>227</v>
      </c>
      <c r="D229" s="125"/>
    </row>
    <row r="230" spans="1:4" ht="15" x14ac:dyDescent="0.25">
      <c r="A230" s="122">
        <v>228</v>
      </c>
      <c r="B230" s="123"/>
      <c r="C230" s="124">
        <v>228</v>
      </c>
      <c r="D230" s="125"/>
    </row>
    <row r="231" spans="1:4" ht="15" x14ac:dyDescent="0.25">
      <c r="A231" s="122">
        <v>229</v>
      </c>
      <c r="B231" s="123"/>
      <c r="C231" s="124">
        <v>229</v>
      </c>
      <c r="D231" s="125"/>
    </row>
    <row r="232" spans="1:4" ht="15" x14ac:dyDescent="0.25">
      <c r="A232" s="122">
        <v>230</v>
      </c>
      <c r="B232" s="123"/>
      <c r="C232" s="124">
        <v>230</v>
      </c>
      <c r="D232" s="125"/>
    </row>
    <row r="233" spans="1:4" ht="15" x14ac:dyDescent="0.25">
      <c r="A233" s="122">
        <v>231</v>
      </c>
      <c r="B233" s="123"/>
      <c r="C233" s="124">
        <v>231</v>
      </c>
      <c r="D233" s="125"/>
    </row>
    <row r="234" spans="1:4" ht="15" x14ac:dyDescent="0.25">
      <c r="A234" s="122">
        <v>232</v>
      </c>
      <c r="B234" s="123"/>
      <c r="C234" s="124">
        <v>232</v>
      </c>
      <c r="D234" s="125"/>
    </row>
    <row r="235" spans="1:4" ht="15" x14ac:dyDescent="0.25">
      <c r="A235" s="122">
        <v>233</v>
      </c>
      <c r="B235" s="123"/>
      <c r="C235" s="124">
        <v>233</v>
      </c>
      <c r="D235" s="125"/>
    </row>
    <row r="236" spans="1:4" ht="15" x14ac:dyDescent="0.25">
      <c r="A236" s="122">
        <v>234</v>
      </c>
      <c r="B236" s="123"/>
      <c r="C236" s="124">
        <v>234</v>
      </c>
      <c r="D236" s="125"/>
    </row>
    <row r="237" spans="1:4" ht="15" x14ac:dyDescent="0.25">
      <c r="A237" s="122">
        <v>235</v>
      </c>
      <c r="B237" s="123"/>
      <c r="C237" s="124">
        <v>235</v>
      </c>
      <c r="D237" s="125"/>
    </row>
    <row r="238" spans="1:4" ht="15" x14ac:dyDescent="0.25">
      <c r="A238" s="122">
        <v>236</v>
      </c>
      <c r="B238" s="123"/>
      <c r="C238" s="124">
        <v>236</v>
      </c>
      <c r="D238" s="125"/>
    </row>
    <row r="239" spans="1:4" ht="15" x14ac:dyDescent="0.25">
      <c r="A239" s="122">
        <v>237</v>
      </c>
      <c r="B239" s="123"/>
      <c r="C239" s="124">
        <v>237</v>
      </c>
      <c r="D239" s="125"/>
    </row>
    <row r="240" spans="1:4" ht="15" x14ac:dyDescent="0.25">
      <c r="A240" s="122">
        <v>238</v>
      </c>
      <c r="B240" s="123"/>
      <c r="C240" s="124">
        <v>238</v>
      </c>
      <c r="D240" s="125"/>
    </row>
    <row r="241" spans="1:4" ht="15" x14ac:dyDescent="0.25">
      <c r="A241" s="122">
        <v>239</v>
      </c>
      <c r="B241" s="123"/>
      <c r="C241" s="124">
        <v>239</v>
      </c>
      <c r="D241" s="125"/>
    </row>
    <row r="242" spans="1:4" ht="15" x14ac:dyDescent="0.25">
      <c r="A242" s="122">
        <v>240</v>
      </c>
      <c r="B242" s="123"/>
      <c r="C242" s="124">
        <v>240</v>
      </c>
      <c r="D242" s="125"/>
    </row>
    <row r="243" spans="1:4" ht="15" x14ac:dyDescent="0.25">
      <c r="A243" s="122">
        <v>241</v>
      </c>
      <c r="B243" s="123"/>
      <c r="C243" s="124">
        <v>241</v>
      </c>
      <c r="D243" s="125"/>
    </row>
    <row r="244" spans="1:4" ht="15" x14ac:dyDescent="0.25">
      <c r="A244" s="122">
        <v>242</v>
      </c>
      <c r="B244" s="123"/>
      <c r="C244" s="124">
        <v>242</v>
      </c>
      <c r="D244" s="125"/>
    </row>
    <row r="245" spans="1:4" ht="15" x14ac:dyDescent="0.25">
      <c r="A245" s="122">
        <v>243</v>
      </c>
      <c r="B245" s="123"/>
      <c r="C245" s="124">
        <v>243</v>
      </c>
      <c r="D245" s="125"/>
    </row>
    <row r="246" spans="1:4" ht="15" x14ac:dyDescent="0.25">
      <c r="A246" s="122">
        <v>244</v>
      </c>
      <c r="B246" s="123"/>
      <c r="C246" s="124">
        <v>244</v>
      </c>
      <c r="D246" s="125"/>
    </row>
    <row r="247" spans="1:4" ht="15" x14ac:dyDescent="0.25">
      <c r="A247" s="122">
        <v>245</v>
      </c>
      <c r="B247" s="123"/>
      <c r="C247" s="124">
        <v>245</v>
      </c>
      <c r="D247" s="125"/>
    </row>
    <row r="248" spans="1:4" ht="15" x14ac:dyDescent="0.25">
      <c r="A248" s="122">
        <v>246</v>
      </c>
      <c r="B248" s="123"/>
      <c r="C248" s="124">
        <v>246</v>
      </c>
      <c r="D248" s="125"/>
    </row>
    <row r="249" spans="1:4" ht="15" x14ac:dyDescent="0.25">
      <c r="A249" s="122">
        <v>247</v>
      </c>
      <c r="B249" s="123"/>
      <c r="C249" s="124">
        <v>247</v>
      </c>
      <c r="D249" s="125"/>
    </row>
    <row r="250" spans="1:4" ht="15" x14ac:dyDescent="0.25">
      <c r="A250" s="122">
        <v>248</v>
      </c>
      <c r="B250" s="123"/>
      <c r="C250" s="124">
        <v>248</v>
      </c>
      <c r="D250" s="125"/>
    </row>
    <row r="251" spans="1:4" ht="15" x14ac:dyDescent="0.25">
      <c r="A251" s="122">
        <v>249</v>
      </c>
      <c r="B251" s="123"/>
      <c r="C251" s="124">
        <v>249</v>
      </c>
      <c r="D251" s="125"/>
    </row>
    <row r="252" spans="1:4" ht="15" x14ac:dyDescent="0.25">
      <c r="A252" s="122">
        <v>250</v>
      </c>
      <c r="B252" s="123"/>
      <c r="C252" s="124">
        <v>250</v>
      </c>
      <c r="D252" s="125"/>
    </row>
    <row r="253" spans="1:4" ht="15" x14ac:dyDescent="0.25">
      <c r="A253" s="122">
        <v>251</v>
      </c>
      <c r="B253" s="123"/>
      <c r="C253" s="124">
        <v>251</v>
      </c>
      <c r="D253" s="125"/>
    </row>
    <row r="254" spans="1:4" ht="15" x14ac:dyDescent="0.25">
      <c r="A254" s="122">
        <v>252</v>
      </c>
      <c r="B254" s="123"/>
      <c r="C254" s="124">
        <v>252</v>
      </c>
      <c r="D254" s="125"/>
    </row>
    <row r="255" spans="1:4" ht="15" x14ac:dyDescent="0.25">
      <c r="A255" s="122">
        <v>253</v>
      </c>
      <c r="B255" s="123"/>
      <c r="C255" s="124">
        <v>253</v>
      </c>
      <c r="D255" s="125"/>
    </row>
    <row r="256" spans="1:4" ht="15" x14ac:dyDescent="0.25">
      <c r="A256" s="122">
        <v>254</v>
      </c>
      <c r="B256" s="123"/>
      <c r="C256" s="124">
        <v>254</v>
      </c>
      <c r="D256" s="125"/>
    </row>
    <row r="257" spans="1:4" ht="15" x14ac:dyDescent="0.25">
      <c r="A257" s="122">
        <v>255</v>
      </c>
      <c r="B257" s="123"/>
      <c r="C257" s="124">
        <v>255</v>
      </c>
      <c r="D257" s="125"/>
    </row>
    <row r="258" spans="1:4" ht="15" x14ac:dyDescent="0.25">
      <c r="A258" s="122">
        <v>256</v>
      </c>
      <c r="B258" s="123"/>
      <c r="C258" s="124">
        <v>256</v>
      </c>
      <c r="D258" s="125"/>
    </row>
    <row r="259" spans="1:4" ht="15" x14ac:dyDescent="0.25">
      <c r="A259" s="122">
        <v>257</v>
      </c>
      <c r="B259" s="123"/>
      <c r="C259" s="124">
        <v>257</v>
      </c>
      <c r="D259" s="125"/>
    </row>
    <row r="260" spans="1:4" ht="15" x14ac:dyDescent="0.25">
      <c r="A260" s="122">
        <v>258</v>
      </c>
      <c r="B260" s="123"/>
      <c r="C260" s="124">
        <v>258</v>
      </c>
      <c r="D260" s="125"/>
    </row>
    <row r="261" spans="1:4" ht="15" x14ac:dyDescent="0.25">
      <c r="A261" s="122">
        <v>259</v>
      </c>
      <c r="B261" s="123"/>
      <c r="C261" s="124">
        <v>259</v>
      </c>
      <c r="D261" s="125"/>
    </row>
    <row r="262" spans="1:4" ht="15" x14ac:dyDescent="0.25">
      <c r="A262" s="122">
        <v>260</v>
      </c>
      <c r="B262" s="123"/>
      <c r="C262" s="124">
        <v>260</v>
      </c>
      <c r="D262" s="125"/>
    </row>
    <row r="263" spans="1:4" ht="15" x14ac:dyDescent="0.25">
      <c r="A263" s="122">
        <v>261</v>
      </c>
      <c r="B263" s="123"/>
      <c r="C263" s="124">
        <v>261</v>
      </c>
      <c r="D263" s="125"/>
    </row>
    <row r="264" spans="1:4" ht="15" x14ac:dyDescent="0.25">
      <c r="A264" s="122">
        <v>262</v>
      </c>
      <c r="B264" s="123"/>
      <c r="C264" s="124">
        <v>262</v>
      </c>
      <c r="D264" s="125"/>
    </row>
    <row r="265" spans="1:4" ht="15" x14ac:dyDescent="0.25">
      <c r="A265" s="122">
        <v>263</v>
      </c>
      <c r="B265" s="123"/>
      <c r="C265" s="124">
        <v>263</v>
      </c>
      <c r="D265" s="125"/>
    </row>
    <row r="266" spans="1:4" ht="15" x14ac:dyDescent="0.25">
      <c r="A266" s="122">
        <v>264</v>
      </c>
      <c r="B266" s="123"/>
      <c r="C266" s="124">
        <v>264</v>
      </c>
      <c r="D266" s="125"/>
    </row>
    <row r="267" spans="1:4" ht="15" x14ac:dyDescent="0.25">
      <c r="A267" s="122">
        <v>265</v>
      </c>
      <c r="B267" s="123"/>
      <c r="C267" s="124">
        <v>265</v>
      </c>
      <c r="D267" s="125"/>
    </row>
    <row r="268" spans="1:4" ht="15" x14ac:dyDescent="0.25">
      <c r="A268" s="122">
        <v>266</v>
      </c>
      <c r="B268" s="123"/>
      <c r="C268" s="124">
        <v>266</v>
      </c>
      <c r="D268" s="125"/>
    </row>
    <row r="269" spans="1:4" ht="15" x14ac:dyDescent="0.25">
      <c r="A269" s="122">
        <v>267</v>
      </c>
      <c r="B269" s="123"/>
      <c r="C269" s="124">
        <v>267</v>
      </c>
      <c r="D269" s="125"/>
    </row>
    <row r="270" spans="1:4" ht="15" x14ac:dyDescent="0.25">
      <c r="A270" s="122">
        <v>268</v>
      </c>
      <c r="B270" s="123"/>
      <c r="C270" s="124">
        <v>268</v>
      </c>
      <c r="D270" s="125"/>
    </row>
    <row r="271" spans="1:4" ht="15" x14ac:dyDescent="0.25">
      <c r="A271" s="122">
        <v>269</v>
      </c>
      <c r="B271" s="123"/>
      <c r="C271" s="124">
        <v>269</v>
      </c>
      <c r="D271" s="125"/>
    </row>
    <row r="272" spans="1:4" ht="15" x14ac:dyDescent="0.25">
      <c r="A272" s="122">
        <v>270</v>
      </c>
      <c r="B272" s="123"/>
      <c r="C272" s="124">
        <v>270</v>
      </c>
      <c r="D272" s="125"/>
    </row>
    <row r="273" spans="1:4" ht="15" x14ac:dyDescent="0.25">
      <c r="A273" s="122">
        <v>271</v>
      </c>
      <c r="B273" s="123"/>
      <c r="C273" s="124">
        <v>271</v>
      </c>
      <c r="D273" s="125"/>
    </row>
    <row r="274" spans="1:4" ht="15" x14ac:dyDescent="0.25">
      <c r="A274" s="122">
        <v>272</v>
      </c>
      <c r="B274" s="123"/>
      <c r="C274" s="124">
        <v>272</v>
      </c>
      <c r="D274" s="125"/>
    </row>
    <row r="275" spans="1:4" ht="15" x14ac:dyDescent="0.25">
      <c r="A275" s="122">
        <v>273</v>
      </c>
      <c r="B275" s="123"/>
      <c r="C275" s="124">
        <v>273</v>
      </c>
      <c r="D275" s="125"/>
    </row>
    <row r="276" spans="1:4" ht="15" x14ac:dyDescent="0.25">
      <c r="A276" s="122">
        <v>274</v>
      </c>
      <c r="B276" s="123"/>
      <c r="C276" s="124">
        <v>274</v>
      </c>
      <c r="D276" s="125"/>
    </row>
    <row r="277" spans="1:4" ht="15" x14ac:dyDescent="0.25">
      <c r="A277" s="122">
        <v>275</v>
      </c>
      <c r="B277" s="123"/>
      <c r="C277" s="124">
        <v>275</v>
      </c>
      <c r="D277" s="125"/>
    </row>
    <row r="278" spans="1:4" ht="15" x14ac:dyDescent="0.25">
      <c r="A278" s="122">
        <v>276</v>
      </c>
      <c r="B278" s="123"/>
      <c r="C278" s="124">
        <v>276</v>
      </c>
      <c r="D278" s="125"/>
    </row>
    <row r="279" spans="1:4" ht="15" x14ac:dyDescent="0.25">
      <c r="A279" s="122">
        <v>277</v>
      </c>
      <c r="B279" s="123"/>
      <c r="C279" s="124">
        <v>277</v>
      </c>
      <c r="D279" s="125"/>
    </row>
    <row r="280" spans="1:4" ht="15" x14ac:dyDescent="0.25">
      <c r="A280" s="122">
        <v>278</v>
      </c>
      <c r="B280" s="123"/>
      <c r="C280" s="124">
        <v>278</v>
      </c>
      <c r="D280" s="125"/>
    </row>
    <row r="281" spans="1:4" ht="15" x14ac:dyDescent="0.25">
      <c r="A281" s="122">
        <v>279</v>
      </c>
      <c r="B281" s="123"/>
      <c r="C281" s="124">
        <v>279</v>
      </c>
      <c r="D281" s="125"/>
    </row>
    <row r="282" spans="1:4" ht="15" x14ac:dyDescent="0.25">
      <c r="A282" s="122">
        <v>280</v>
      </c>
      <c r="B282" s="123"/>
      <c r="C282" s="124">
        <v>280</v>
      </c>
      <c r="D282" s="125"/>
    </row>
    <row r="283" spans="1:4" ht="15" x14ac:dyDescent="0.25">
      <c r="A283" s="122">
        <v>281</v>
      </c>
      <c r="B283" s="123"/>
      <c r="C283" s="124">
        <v>281</v>
      </c>
      <c r="D283" s="125"/>
    </row>
    <row r="284" spans="1:4" ht="15" x14ac:dyDescent="0.25">
      <c r="A284" s="122">
        <v>282</v>
      </c>
      <c r="B284" s="123"/>
      <c r="C284" s="124">
        <v>282</v>
      </c>
      <c r="D284" s="125"/>
    </row>
    <row r="285" spans="1:4" ht="15" x14ac:dyDescent="0.25">
      <c r="A285" s="122">
        <v>283</v>
      </c>
      <c r="B285" s="123"/>
      <c r="C285" s="124">
        <v>283</v>
      </c>
      <c r="D285" s="125"/>
    </row>
    <row r="286" spans="1:4" ht="15" x14ac:dyDescent="0.25">
      <c r="A286" s="122">
        <v>284</v>
      </c>
      <c r="B286" s="123"/>
      <c r="C286" s="124">
        <v>284</v>
      </c>
      <c r="D286" s="125"/>
    </row>
    <row r="287" spans="1:4" ht="15" x14ac:dyDescent="0.25">
      <c r="A287" s="122">
        <v>285</v>
      </c>
      <c r="B287" s="123"/>
      <c r="C287" s="124">
        <v>285</v>
      </c>
      <c r="D287" s="125"/>
    </row>
    <row r="288" spans="1:4" ht="15" x14ac:dyDescent="0.25">
      <c r="A288" s="122">
        <v>286</v>
      </c>
      <c r="B288" s="123"/>
      <c r="C288" s="124">
        <v>286</v>
      </c>
      <c r="D288" s="125"/>
    </row>
    <row r="289" spans="1:4" ht="15" x14ac:dyDescent="0.25">
      <c r="A289" s="122">
        <v>287</v>
      </c>
      <c r="B289" s="123"/>
      <c r="C289" s="124">
        <v>287</v>
      </c>
      <c r="D289" s="125"/>
    </row>
    <row r="290" spans="1:4" ht="15" x14ac:dyDescent="0.25">
      <c r="A290" s="122">
        <v>288</v>
      </c>
      <c r="B290" s="123"/>
      <c r="C290" s="124">
        <v>288</v>
      </c>
      <c r="D290" s="125"/>
    </row>
    <row r="291" spans="1:4" ht="15" x14ac:dyDescent="0.25">
      <c r="A291" s="122">
        <v>289</v>
      </c>
      <c r="B291" s="123"/>
      <c r="C291" s="124">
        <v>289</v>
      </c>
      <c r="D291" s="125"/>
    </row>
    <row r="292" spans="1:4" ht="15" x14ac:dyDescent="0.25">
      <c r="A292" s="122">
        <v>290</v>
      </c>
      <c r="B292" s="123"/>
      <c r="C292" s="124">
        <v>290</v>
      </c>
      <c r="D292" s="125"/>
    </row>
    <row r="293" spans="1:4" ht="15" x14ac:dyDescent="0.25">
      <c r="A293" s="122">
        <v>291</v>
      </c>
      <c r="B293" s="123"/>
      <c r="C293" s="124">
        <v>291</v>
      </c>
      <c r="D293" s="125"/>
    </row>
    <row r="294" spans="1:4" ht="15" x14ac:dyDescent="0.25">
      <c r="A294" s="122">
        <v>292</v>
      </c>
      <c r="B294" s="123"/>
      <c r="C294" s="124">
        <v>292</v>
      </c>
      <c r="D294" s="125"/>
    </row>
    <row r="295" spans="1:4" ht="15" x14ac:dyDescent="0.25">
      <c r="A295" s="122">
        <v>293</v>
      </c>
      <c r="B295" s="123"/>
      <c r="C295" s="124">
        <v>293</v>
      </c>
      <c r="D295" s="125"/>
    </row>
    <row r="296" spans="1:4" ht="15" x14ac:dyDescent="0.25">
      <c r="A296" s="122">
        <v>294</v>
      </c>
      <c r="B296" s="123"/>
      <c r="C296" s="124">
        <v>294</v>
      </c>
      <c r="D296" s="125"/>
    </row>
    <row r="297" spans="1:4" ht="15" x14ac:dyDescent="0.25">
      <c r="A297" s="122">
        <v>295</v>
      </c>
      <c r="B297" s="123"/>
      <c r="C297" s="124">
        <v>295</v>
      </c>
      <c r="D297" s="125"/>
    </row>
    <row r="298" spans="1:4" ht="15" x14ac:dyDescent="0.25">
      <c r="A298" s="122">
        <v>296</v>
      </c>
      <c r="B298" s="123"/>
      <c r="C298" s="124">
        <v>296</v>
      </c>
      <c r="D298" s="125"/>
    </row>
    <row r="299" spans="1:4" ht="15" x14ac:dyDescent="0.25">
      <c r="A299" s="122">
        <v>297</v>
      </c>
      <c r="B299" s="123"/>
      <c r="C299" s="124">
        <v>297</v>
      </c>
      <c r="D299" s="125"/>
    </row>
    <row r="300" spans="1:4" ht="15" x14ac:dyDescent="0.25">
      <c r="A300" s="122">
        <v>298</v>
      </c>
      <c r="B300" s="123"/>
      <c r="C300" s="124">
        <v>298</v>
      </c>
      <c r="D300" s="125"/>
    </row>
    <row r="301" spans="1:4" ht="15" x14ac:dyDescent="0.25">
      <c r="A301" s="122">
        <v>299</v>
      </c>
      <c r="B301" s="123"/>
      <c r="C301" s="124">
        <v>299</v>
      </c>
      <c r="D301" s="125"/>
    </row>
    <row r="302" spans="1:4" ht="15" x14ac:dyDescent="0.25">
      <c r="A302" s="122">
        <v>300</v>
      </c>
      <c r="B302" s="123"/>
      <c r="C302" s="124">
        <v>300</v>
      </c>
      <c r="D302" s="125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K20"/>
  <sheetViews>
    <sheetView tabSelected="1" workbookViewId="0">
      <selection activeCell="D3" sqref="D3:K3"/>
    </sheetView>
  </sheetViews>
  <sheetFormatPr defaultRowHeight="12.75" x14ac:dyDescent="0.2"/>
  <cols>
    <col min="1" max="2" width="9.140625" style="14"/>
    <col min="3" max="3" width="32.140625" style="14" customWidth="1"/>
    <col min="4" max="4" width="16.42578125" style="14" customWidth="1"/>
    <col min="5" max="5" width="12.85546875" style="14" customWidth="1"/>
    <col min="6" max="6" width="6.85546875" style="14" customWidth="1"/>
    <col min="7" max="7" width="10.28515625" style="14" customWidth="1"/>
    <col min="8" max="8" width="10" style="14" customWidth="1"/>
    <col min="9" max="9" width="13" style="14" customWidth="1"/>
    <col min="10" max="10" width="10.140625" style="14" bestFit="1" customWidth="1"/>
    <col min="11" max="11" width="24.85546875" style="14" customWidth="1"/>
    <col min="12" max="16384" width="9.140625" style="14"/>
  </cols>
  <sheetData>
    <row r="1" spans="1:11" ht="69.75" customHeight="1" x14ac:dyDescent="0.2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48" customHeight="1" x14ac:dyDescent="0.2">
      <c r="A2" s="145" t="s">
        <v>22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</row>
    <row r="3" spans="1:11" ht="22.5" customHeight="1" x14ac:dyDescent="0.35">
      <c r="A3" s="132" t="s">
        <v>0</v>
      </c>
      <c r="B3" s="133"/>
      <c r="C3" s="134"/>
      <c r="D3" s="148"/>
      <c r="E3" s="148"/>
      <c r="F3" s="148"/>
      <c r="G3" s="148"/>
      <c r="H3" s="148"/>
      <c r="I3" s="148"/>
      <c r="J3" s="148"/>
      <c r="K3" s="148"/>
    </row>
    <row r="4" spans="1:11" ht="22.5" customHeight="1" x14ac:dyDescent="0.2">
      <c r="A4" s="139" t="s">
        <v>4</v>
      </c>
      <c r="B4" s="139"/>
      <c r="C4" s="139"/>
      <c r="D4" s="150"/>
      <c r="E4" s="151"/>
      <c r="F4" s="151"/>
      <c r="G4" s="151"/>
      <c r="H4" s="151"/>
      <c r="I4" s="151"/>
      <c r="J4" s="151"/>
      <c r="K4" s="151"/>
    </row>
    <row r="5" spans="1:11" ht="22.5" customHeight="1" x14ac:dyDescent="0.2">
      <c r="A5" s="149"/>
      <c r="B5" s="149"/>
      <c r="C5" s="149"/>
      <c r="D5" s="151"/>
      <c r="E5" s="151"/>
      <c r="F5" s="151"/>
      <c r="G5" s="151"/>
      <c r="H5" s="151"/>
      <c r="I5" s="151"/>
      <c r="J5" s="151"/>
      <c r="K5" s="151"/>
    </row>
    <row r="6" spans="1:11" ht="22.5" customHeight="1" x14ac:dyDescent="0.35">
      <c r="A6" s="139" t="s">
        <v>18</v>
      </c>
      <c r="B6" s="139"/>
      <c r="C6" s="139"/>
      <c r="D6" s="152"/>
      <c r="E6" s="152"/>
      <c r="F6" s="152"/>
      <c r="G6" s="152"/>
      <c r="H6" s="152"/>
      <c r="I6" s="152"/>
      <c r="J6" s="152"/>
      <c r="K6" s="152"/>
    </row>
    <row r="7" spans="1:11" ht="22.5" customHeight="1" x14ac:dyDescent="0.35">
      <c r="A7" s="139" t="s">
        <v>31</v>
      </c>
      <c r="B7" s="139"/>
      <c r="C7" s="139"/>
      <c r="D7" s="157"/>
      <c r="E7" s="157"/>
      <c r="F7" s="157"/>
      <c r="G7" s="157"/>
      <c r="H7" s="157"/>
      <c r="I7" s="157"/>
      <c r="J7" s="157"/>
      <c r="K7" s="157"/>
    </row>
    <row r="8" spans="1:11" ht="22.5" customHeight="1" x14ac:dyDescent="0.35">
      <c r="A8" s="139" t="s">
        <v>5</v>
      </c>
      <c r="B8" s="139"/>
      <c r="C8" s="139"/>
      <c r="D8" s="140"/>
      <c r="E8" s="140"/>
      <c r="F8" s="140"/>
      <c r="G8" s="140"/>
      <c r="H8" s="140"/>
      <c r="I8" s="140"/>
      <c r="J8" s="140"/>
      <c r="K8" s="140"/>
    </row>
    <row r="9" spans="1:11" ht="22.5" customHeight="1" x14ac:dyDescent="0.35">
      <c r="A9" s="139" t="s">
        <v>9</v>
      </c>
      <c r="B9" s="139"/>
      <c r="C9" s="139"/>
      <c r="D9" s="141" t="s">
        <v>25</v>
      </c>
      <c r="E9" s="142"/>
      <c r="F9" s="142"/>
      <c r="G9" s="142"/>
      <c r="H9" s="142"/>
      <c r="I9" s="142"/>
      <c r="J9" s="142"/>
      <c r="K9" s="143"/>
    </row>
    <row r="10" spans="1:11" s="24" customFormat="1" ht="22.5" customHeight="1" x14ac:dyDescent="0.2">
      <c r="A10" s="139"/>
      <c r="B10" s="139"/>
      <c r="C10" s="139"/>
      <c r="D10" s="156" t="s">
        <v>30</v>
      </c>
      <c r="E10" s="156"/>
      <c r="F10" s="156"/>
      <c r="G10" s="153" t="s">
        <v>89</v>
      </c>
      <c r="H10" s="154"/>
      <c r="I10" s="154"/>
      <c r="J10" s="155"/>
      <c r="K10" s="30" t="s">
        <v>34</v>
      </c>
    </row>
    <row r="11" spans="1:11" ht="23.25" x14ac:dyDescent="0.35">
      <c r="A11" s="132" t="s">
        <v>10</v>
      </c>
      <c r="B11" s="133"/>
      <c r="C11" s="134"/>
      <c r="D11" s="135"/>
      <c r="E11" s="136"/>
      <c r="F11" s="136"/>
      <c r="G11" s="136"/>
      <c r="H11" s="136"/>
      <c r="I11" s="136"/>
      <c r="J11" s="136"/>
      <c r="K11" s="137"/>
    </row>
    <row r="13" spans="1:11" x14ac:dyDescent="0.2">
      <c r="A13" s="138" t="s">
        <v>11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</row>
    <row r="14" spans="1:11" x14ac:dyDescent="0.2">
      <c r="A14" s="168" t="s">
        <v>130</v>
      </c>
      <c r="B14" s="168"/>
      <c r="C14" s="168"/>
      <c r="D14" s="29" t="s">
        <v>13</v>
      </c>
      <c r="E14" s="29" t="s">
        <v>12</v>
      </c>
      <c r="G14" s="158" t="s">
        <v>87</v>
      </c>
      <c r="H14" s="158"/>
      <c r="I14" s="158"/>
      <c r="J14" s="158"/>
      <c r="K14" s="158"/>
    </row>
    <row r="15" spans="1:11" ht="18" x14ac:dyDescent="0.25">
      <c r="A15" s="166" t="s">
        <v>150</v>
      </c>
      <c r="B15" s="166"/>
      <c r="C15" s="166"/>
      <c r="D15" s="25">
        <f>SUM('Retractable Screen'!C8:C27)</f>
        <v>0</v>
      </c>
      <c r="E15" s="79" t="s">
        <v>21</v>
      </c>
      <c r="G15" s="159" t="s">
        <v>88</v>
      </c>
      <c r="H15" s="159"/>
      <c r="I15" s="159"/>
      <c r="J15" s="159"/>
      <c r="K15" s="159"/>
    </row>
    <row r="16" spans="1:11" ht="18" x14ac:dyDescent="0.25">
      <c r="A16" s="165"/>
      <c r="B16" s="165"/>
      <c r="C16" s="165"/>
      <c r="D16" s="103"/>
      <c r="E16" s="104"/>
    </row>
    <row r="17" spans="1:11" ht="18" x14ac:dyDescent="0.25">
      <c r="A17" s="167"/>
      <c r="B17" s="167"/>
      <c r="C17" s="167"/>
      <c r="D17" s="105"/>
      <c r="E17" s="106"/>
      <c r="G17" s="160" t="s">
        <v>32</v>
      </c>
      <c r="H17" s="161"/>
      <c r="I17" s="161"/>
      <c r="J17" s="162"/>
      <c r="K17" s="126">
        <v>3</v>
      </c>
    </row>
    <row r="20" spans="1:11" ht="39" customHeight="1" x14ac:dyDescent="0.2">
      <c r="A20" s="163" t="s">
        <v>33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</row>
  </sheetData>
  <sheetProtection password="A0FF" sheet="1" selectLockedCells="1"/>
  <protectedRanges>
    <protectedRange sqref="D4" name="Range8"/>
    <protectedRange sqref="D11 D3 D5:D7" name="Range5"/>
    <protectedRange sqref="D9" name="Range1"/>
    <protectedRange sqref="D8" name="Range4"/>
    <protectedRange sqref="J15" name="Range6_1"/>
    <protectedRange sqref="J15" name="Range7"/>
  </protectedRanges>
  <mergeCells count="27">
    <mergeCell ref="G14:K14"/>
    <mergeCell ref="G15:K15"/>
    <mergeCell ref="G17:J17"/>
    <mergeCell ref="A20:K20"/>
    <mergeCell ref="A16:C16"/>
    <mergeCell ref="A15:C15"/>
    <mergeCell ref="A17:C17"/>
    <mergeCell ref="A14:C14"/>
    <mergeCell ref="A6:C6"/>
    <mergeCell ref="A9:C10"/>
    <mergeCell ref="D6:K6"/>
    <mergeCell ref="G10:J10"/>
    <mergeCell ref="D10:F10"/>
    <mergeCell ref="D7:K7"/>
    <mergeCell ref="A8:C8"/>
    <mergeCell ref="A1:K1"/>
    <mergeCell ref="A2:K2"/>
    <mergeCell ref="A3:C3"/>
    <mergeCell ref="D3:K3"/>
    <mergeCell ref="A4:C5"/>
    <mergeCell ref="D4:K5"/>
    <mergeCell ref="A11:C11"/>
    <mergeCell ref="D11:K11"/>
    <mergeCell ref="A13:K13"/>
    <mergeCell ref="A7:C7"/>
    <mergeCell ref="D8:K8"/>
    <mergeCell ref="D9:K9"/>
  </mergeCells>
  <dataValidations count="3">
    <dataValidation type="list" allowBlank="1" showInputMessage="1" showErrorMessage="1" errorTitle="Invalid Entry" error="Invalid Entry" sqref="G15:K15" xr:uid="{00000000-0002-0000-0100-000000000000}">
      <formula1>Pacific_Sales_Coordinator</formula1>
    </dataValidation>
    <dataValidation type="list" errorStyle="information" allowBlank="1" showErrorMessage="1" errorTitle="Alert" error="Warning - Non Default Delivery Address" sqref="D4:K5" xr:uid="{00000000-0002-0000-0100-000001000000}">
      <formula1>Delivery_Address</formula1>
    </dataValidation>
    <dataValidation type="list" errorStyle="information" allowBlank="1" showErrorMessage="1" errorTitle="Alert" error="Warning - Non Default Store Name" sqref="D3:K3" xr:uid="{00000000-0002-0000-0100-000002000000}">
      <formula1>Store_Name</formula1>
    </dataValidation>
  </dataValidations>
  <hyperlinks>
    <hyperlink ref="G10" r:id="rId1" xr:uid="{00000000-0004-0000-0100-000000000000}"/>
  </hyperlinks>
  <printOptions horizontalCentered="1"/>
  <pageMargins left="0.55118110236220474" right="0.43307086614173229" top="0.23622047244094491" bottom="0.23622047244094491" header="0.15748031496062992" footer="0.15748031496062992"/>
  <pageSetup paperSize="9" scale="90"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AZ28"/>
  <sheetViews>
    <sheetView zoomScale="85" zoomScaleNormal="85" zoomScalePageLayoutView="98" workbookViewId="0">
      <selection activeCell="B8" sqref="B8"/>
    </sheetView>
  </sheetViews>
  <sheetFormatPr defaultRowHeight="15" x14ac:dyDescent="0.2"/>
  <cols>
    <col min="1" max="1" width="6" style="19" customWidth="1"/>
    <col min="2" max="2" width="24" style="19" customWidth="1"/>
    <col min="3" max="3" width="7.5703125" style="19" customWidth="1"/>
    <col min="4" max="5" width="21.5703125" style="19" customWidth="1"/>
    <col min="6" max="8" width="18.28515625" style="19" customWidth="1"/>
    <col min="9" max="11" width="18.42578125" style="19" customWidth="1"/>
    <col min="12" max="12" width="18.28515625" style="19" customWidth="1"/>
    <col min="13" max="16" width="14.7109375" style="19" customWidth="1"/>
    <col min="17" max="17" width="17.28515625" style="19" customWidth="1"/>
    <col min="18" max="19" width="25.42578125" style="19" customWidth="1"/>
    <col min="20" max="20" width="14.5703125" style="19" customWidth="1"/>
    <col min="21" max="25" width="9.140625" style="19" hidden="1" customWidth="1"/>
    <col min="26" max="26" width="40.28515625" style="19" hidden="1" customWidth="1"/>
    <col min="27" max="27" width="45.42578125" style="19" hidden="1" customWidth="1"/>
    <col min="28" max="28" width="30.140625" style="19" hidden="1" customWidth="1"/>
    <col min="29" max="29" width="39.42578125" style="19" hidden="1" customWidth="1"/>
    <col min="30" max="30" width="19.5703125" style="19" hidden="1" customWidth="1"/>
    <col min="31" max="31" width="26.5703125" style="19" hidden="1" customWidth="1"/>
    <col min="32" max="33" width="19.5703125" style="114" hidden="1" customWidth="1"/>
    <col min="34" max="35" width="19.5703125" style="19" hidden="1" customWidth="1"/>
    <col min="36" max="40" width="13.7109375" style="97" hidden="1" customWidth="1"/>
    <col min="41" max="46" width="18.140625" style="97" hidden="1" customWidth="1"/>
    <col min="47" max="48" width="16.140625" style="97" hidden="1" customWidth="1"/>
    <col min="49" max="49" width="34.28515625" style="97" hidden="1" customWidth="1"/>
    <col min="50" max="50" width="23.140625" style="19" hidden="1" customWidth="1"/>
    <col min="51" max="52" width="9.140625" style="19" hidden="1" customWidth="1"/>
    <col min="53" max="54" width="9.140625" style="19" customWidth="1"/>
    <col min="55" max="16384" width="9.140625" style="19"/>
  </cols>
  <sheetData>
    <row r="1" spans="1:50" ht="27" customHeight="1" x14ac:dyDescent="0.2">
      <c r="A1" s="32"/>
      <c r="B1" s="33"/>
      <c r="C1" s="33"/>
      <c r="D1" s="33"/>
      <c r="E1" s="34"/>
      <c r="F1" s="34"/>
      <c r="G1" s="78"/>
      <c r="H1" s="77"/>
      <c r="I1" s="179" t="s">
        <v>0</v>
      </c>
      <c r="J1" s="179"/>
      <c r="K1" s="180">
        <f>Summary!D3</f>
        <v>0</v>
      </c>
      <c r="L1" s="181"/>
      <c r="M1" s="181"/>
      <c r="N1" s="181"/>
      <c r="O1" s="181"/>
      <c r="P1" s="181"/>
      <c r="Q1" s="181"/>
      <c r="R1" s="182"/>
      <c r="S1" s="75"/>
    </row>
    <row r="2" spans="1:50" ht="21" customHeight="1" x14ac:dyDescent="0.2">
      <c r="A2" s="12"/>
      <c r="B2" s="13"/>
      <c r="C2" s="13"/>
      <c r="D2" s="13"/>
      <c r="E2" s="169" t="s">
        <v>151</v>
      </c>
      <c r="F2" s="170"/>
      <c r="G2" s="171"/>
      <c r="H2" s="77"/>
      <c r="I2" s="179" t="s">
        <v>3</v>
      </c>
      <c r="J2" s="179"/>
      <c r="K2" s="195">
        <f>Summary!D6</f>
        <v>0</v>
      </c>
      <c r="L2" s="196"/>
      <c r="M2" s="196"/>
      <c r="N2" s="196"/>
      <c r="O2" s="196"/>
      <c r="P2" s="196"/>
      <c r="Q2" s="196"/>
      <c r="R2" s="197"/>
      <c r="S2" s="76"/>
    </row>
    <row r="3" spans="1:50" ht="21" customHeight="1" x14ac:dyDescent="0.2">
      <c r="A3" s="1"/>
      <c r="B3" s="2"/>
      <c r="C3" s="2"/>
      <c r="D3" s="2"/>
      <c r="H3" s="77"/>
      <c r="I3" s="179" t="s">
        <v>4</v>
      </c>
      <c r="J3" s="179"/>
      <c r="K3" s="198">
        <f>Summary!D4</f>
        <v>0</v>
      </c>
      <c r="L3" s="199"/>
      <c r="M3" s="199"/>
      <c r="N3" s="199"/>
      <c r="O3" s="199"/>
      <c r="P3" s="199"/>
      <c r="Q3" s="199"/>
      <c r="R3" s="200"/>
      <c r="S3" s="128" t="s">
        <v>90</v>
      </c>
    </row>
    <row r="4" spans="1:50" ht="21" customHeight="1" x14ac:dyDescent="0.2">
      <c r="A4" s="174" t="s">
        <v>27</v>
      </c>
      <c r="B4" s="175"/>
      <c r="C4" s="176"/>
      <c r="D4" s="176"/>
      <c r="E4" s="38" t="s">
        <v>26</v>
      </c>
      <c r="F4" s="177"/>
      <c r="G4" s="178"/>
      <c r="H4" s="77"/>
      <c r="I4" s="179" t="s">
        <v>29</v>
      </c>
      <c r="J4" s="179"/>
      <c r="K4" s="195">
        <f>Summary!D7</f>
        <v>0</v>
      </c>
      <c r="L4" s="196"/>
      <c r="M4" s="196"/>
      <c r="N4" s="196"/>
      <c r="O4" s="196"/>
      <c r="P4" s="196"/>
      <c r="Q4" s="196"/>
      <c r="R4" s="197"/>
      <c r="S4" s="187">
        <f>SUM(Q8:Q27)</f>
        <v>0</v>
      </c>
    </row>
    <row r="5" spans="1:50" ht="21" customHeight="1" x14ac:dyDescent="0.2">
      <c r="A5" s="117" t="s">
        <v>149</v>
      </c>
      <c r="B5" s="31"/>
      <c r="C5" s="31"/>
      <c r="D5" s="22" t="s">
        <v>17</v>
      </c>
      <c r="E5" s="73"/>
      <c r="F5" s="73"/>
      <c r="G5" s="74"/>
      <c r="H5" s="130" t="s">
        <v>32</v>
      </c>
      <c r="I5" s="179" t="s">
        <v>5</v>
      </c>
      <c r="J5" s="179"/>
      <c r="K5" s="192">
        <f>Summary!D8</f>
        <v>0</v>
      </c>
      <c r="L5" s="193"/>
      <c r="M5" s="193"/>
      <c r="N5" s="193"/>
      <c r="O5" s="193"/>
      <c r="P5" s="193"/>
      <c r="Q5" s="193"/>
      <c r="R5" s="194"/>
      <c r="S5" s="188"/>
    </row>
    <row r="6" spans="1:50" ht="15.75" thickBot="1" x14ac:dyDescent="0.25">
      <c r="A6" s="172" t="s">
        <v>86</v>
      </c>
      <c r="B6" s="172"/>
      <c r="C6" s="172"/>
      <c r="D6" s="172"/>
      <c r="E6" s="172"/>
      <c r="F6" s="172"/>
      <c r="G6" s="173"/>
      <c r="H6" s="203">
        <v>3</v>
      </c>
      <c r="I6" s="98"/>
      <c r="K6" s="189"/>
      <c r="L6" s="190"/>
      <c r="M6" s="190"/>
      <c r="N6" s="190"/>
      <c r="O6" s="190"/>
      <c r="P6" s="190"/>
      <c r="Q6" s="190"/>
      <c r="R6" s="191"/>
      <c r="S6" s="127"/>
      <c r="T6" s="21"/>
    </row>
    <row r="7" spans="1:50" ht="56.25" customHeight="1" thickTop="1" thickBot="1" x14ac:dyDescent="0.25">
      <c r="A7" s="20" t="s">
        <v>6</v>
      </c>
      <c r="B7" s="37" t="s">
        <v>38</v>
      </c>
      <c r="C7" s="37" t="s">
        <v>7</v>
      </c>
      <c r="D7" s="45" t="s">
        <v>55</v>
      </c>
      <c r="E7" s="23" t="s">
        <v>54</v>
      </c>
      <c r="F7" s="43" t="s">
        <v>8</v>
      </c>
      <c r="G7" s="43" t="s">
        <v>91</v>
      </c>
      <c r="H7" s="47" t="s">
        <v>46</v>
      </c>
      <c r="I7" s="45" t="s">
        <v>92</v>
      </c>
      <c r="J7" s="45" t="s">
        <v>64</v>
      </c>
      <c r="K7" s="47" t="s">
        <v>65</v>
      </c>
      <c r="L7" s="84" t="s">
        <v>39</v>
      </c>
      <c r="M7" s="47" t="s">
        <v>97</v>
      </c>
      <c r="N7" s="47" t="s">
        <v>98</v>
      </c>
      <c r="O7" s="47" t="s">
        <v>93</v>
      </c>
      <c r="P7" s="129" t="s">
        <v>156</v>
      </c>
      <c r="Q7" s="80" t="s">
        <v>90</v>
      </c>
      <c r="R7" s="183" t="s">
        <v>16</v>
      </c>
      <c r="S7" s="184"/>
      <c r="T7" s="36"/>
      <c r="Z7" s="101" t="s">
        <v>63</v>
      </c>
      <c r="AA7" s="101" t="s">
        <v>85</v>
      </c>
      <c r="AB7" s="101" t="s">
        <v>100</v>
      </c>
      <c r="AC7" s="101" t="s">
        <v>106</v>
      </c>
      <c r="AD7" s="101" t="s">
        <v>108</v>
      </c>
      <c r="AE7" s="101" t="s">
        <v>109</v>
      </c>
      <c r="AF7" s="115" t="s">
        <v>111</v>
      </c>
      <c r="AG7" s="115" t="s">
        <v>110</v>
      </c>
      <c r="AH7" s="102" t="s">
        <v>112</v>
      </c>
      <c r="AI7" s="102" t="s">
        <v>113</v>
      </c>
      <c r="AJ7" s="102" t="s">
        <v>116</v>
      </c>
      <c r="AK7" s="102" t="s">
        <v>118</v>
      </c>
      <c r="AL7" s="102" t="s">
        <v>117</v>
      </c>
      <c r="AM7" s="102" t="s">
        <v>118</v>
      </c>
      <c r="AN7" s="102" t="s">
        <v>119</v>
      </c>
      <c r="AO7" s="113" t="s">
        <v>121</v>
      </c>
      <c r="AP7" s="113" t="s">
        <v>122</v>
      </c>
      <c r="AQ7" s="113" t="s">
        <v>124</v>
      </c>
      <c r="AR7" s="113" t="s">
        <v>123</v>
      </c>
      <c r="AS7" s="113" t="s">
        <v>125</v>
      </c>
      <c r="AT7" s="113" t="s">
        <v>126</v>
      </c>
      <c r="AU7" s="113" t="s">
        <v>127</v>
      </c>
      <c r="AV7" s="113" t="s">
        <v>129</v>
      </c>
      <c r="AW7" s="97" t="s">
        <v>131</v>
      </c>
      <c r="AX7" s="19" t="s">
        <v>156</v>
      </c>
    </row>
    <row r="8" spans="1:50" ht="36.75" customHeight="1" thickTop="1" x14ac:dyDescent="0.2">
      <c r="A8" s="15">
        <v>1</v>
      </c>
      <c r="B8" s="3"/>
      <c r="C8" s="41"/>
      <c r="D8" s="11"/>
      <c r="E8" s="10"/>
      <c r="F8" s="9"/>
      <c r="G8" s="9"/>
      <c r="H8" s="9"/>
      <c r="I8" s="46"/>
      <c r="J8" s="46"/>
      <c r="K8" s="11"/>
      <c r="L8" s="10"/>
      <c r="M8" s="107"/>
      <c r="N8" s="107"/>
      <c r="O8" s="108"/>
      <c r="P8" s="107"/>
      <c r="Q8" s="81" t="str">
        <f t="shared" ref="Q8:Q27" si="0">IF(SUM(C8)=0,"",IF(C8&gt;0,SUM(((D8*E8)/1000000)*C8)))</f>
        <v/>
      </c>
      <c r="R8" s="185"/>
      <c r="S8" s="186"/>
      <c r="T8" s="35"/>
      <c r="Z8" s="72" t="e">
        <f>IF(#REF!='Flyscreen Data'!$G$2,'Flyscreen Data'!$H$1,IF(#REF!='Flyscreen Data'!$G$3,'Flyscreen Data'!$I$1))</f>
        <v>#REF!</v>
      </c>
      <c r="AA8" s="72" t="b">
        <f>IF(J8='Flyscreen Data'!$J$2,'Flyscreen Data'!$K$1, IF(J8='Flyscreen Data'!$J$3,'Flyscreen Data'!$L$1, IF(J8='Flyscreen Data'!$J$4,'Flyscreen Data'!$M$1)))</f>
        <v>0</v>
      </c>
      <c r="AB8" s="100" t="b">
        <f>IF(G8='Flyscreen Data'!$B$15,'Flyscreen Data'!$C$1,IF(G8='Flyscreen Data'!$B$16,'Flyscreen Data'!$D$1))</f>
        <v>0</v>
      </c>
      <c r="AC8" s="100" t="b">
        <f>IF(G8='Flyscreen Data'!$B$15,'Flyscreen Data'!$E$1,IF(G8='Flyscreen Data'!$B$16,'Flyscreen Data'!$F$1))</f>
        <v>0</v>
      </c>
      <c r="AD8" s="100" t="e">
        <f>VLOOKUP(L8,'Flyscreen Data'!$V$2:$W$6,2,FALSE)</f>
        <v>#N/A</v>
      </c>
      <c r="AE8" s="100" t="e">
        <f t="shared" ref="AE8:AE27" si="1">IF(D8&gt;AD8, "Oversize")</f>
        <v>#N/A</v>
      </c>
      <c r="AF8" s="116" t="e">
        <f>IF(#REF!="N/A", "OK", IF(AND(#REF!&gt;1,#REF!=""),"Enter","OK"))</f>
        <v>#REF!</v>
      </c>
      <c r="AG8" s="116" t="e">
        <f>IF(AND(L8='Flyscreen Data'!$E$2,#REF!=""),"Enter","OK")</f>
        <v>#REF!</v>
      </c>
      <c r="AH8" s="72" t="str">
        <f>IF(AND(L8='Flyscreen Data'!$E$3,M8=""),"Enter","OK")</f>
        <v>OK</v>
      </c>
      <c r="AI8" s="72" t="str">
        <f>IF(AND(L8='Flyscreen Data'!$E$3,N8=""),"Enter","OK")</f>
        <v>OK</v>
      </c>
      <c r="AJ8" s="72" t="e">
        <f>VLOOKUP(G8,'Flyscreen Data'!$Z$2:$AA$3,2,FALSE)</f>
        <v>#N/A</v>
      </c>
      <c r="AK8" s="72" t="str">
        <f t="shared" ref="AK8:AK27" si="2">IF(D8="","", IF(D8&lt;AJ8, "Error",""))</f>
        <v/>
      </c>
      <c r="AL8" s="72" t="e">
        <f>VLOOKUP(G8,'Flyscreen Data'!$Z$2:$AB$3,3,FALSE)</f>
        <v>#N/A</v>
      </c>
      <c r="AM8" s="72" t="str">
        <f t="shared" ref="AM8:AM27" si="3">IF(E8="","",IF(E8&lt;AL8, "Error",""))</f>
        <v/>
      </c>
      <c r="AN8" s="72" t="str">
        <f t="shared" ref="AN8:AN27" si="4">IF(E8="","",IF(E8&gt;3500,"Error"))</f>
        <v/>
      </c>
      <c r="AO8" s="97" t="str">
        <f t="shared" ref="AO8:AO27" si="5">IF(M8&gt;D8,"Error","OK")</f>
        <v>OK</v>
      </c>
      <c r="AP8" s="97" t="str">
        <f t="shared" ref="AP8:AP27" si="6">IF(N8&gt;D8,"Error","OK")</f>
        <v>OK</v>
      </c>
      <c r="AQ8" s="97">
        <f t="shared" ref="AQ8:AQ27" si="7">M8+N8</f>
        <v>0</v>
      </c>
      <c r="AR8" s="97" t="str">
        <f t="shared" ref="AR8:AR27" si="8">IF(AQ8&gt;D8,"Error", "OK")</f>
        <v>OK</v>
      </c>
      <c r="AS8" s="97" t="str">
        <f>IF(L8="","",IF(AND(L8&lt;&gt;'Flyscreen Data'!$E$3,M8&lt;&gt;""),"Error","OK"))</f>
        <v/>
      </c>
      <c r="AT8" s="97" t="str">
        <f>IF(L8="","",IF(AND(L8&lt;&gt;'Flyscreen Data'!$E$3,N8&lt;&gt;""),"Error","OK"))</f>
        <v/>
      </c>
      <c r="AU8" s="97" t="str">
        <f>IF(L8='Flyscreen Data'!$E$2,'Flyscreen Data'!$T$1,'Flyscreen Data'!$AE$1)</f>
        <v>BilateralNA</v>
      </c>
      <c r="AV8" s="97" t="str">
        <f>IF(L8="","",IF(AND(L8&lt;&gt;'Flyscreen Data'!$E$2,#REF!&lt;&gt;""),"Error","OK"))</f>
        <v/>
      </c>
      <c r="AW8" s="97" t="str">
        <f t="shared" ref="AW8:AW27" si="9">IF(M8="","",IF(AQ8&lt;D8,"Error", "OK"))</f>
        <v/>
      </c>
      <c r="AX8" s="19" t="str">
        <f>IF(K8='Flyscreen Data'!$K$4,'Flyscreen Data'!$AF$1,'Flyscreen Data'!$AG$1)</f>
        <v>AccessoriesNA</v>
      </c>
    </row>
    <row r="9" spans="1:50" ht="36.75" customHeight="1" x14ac:dyDescent="0.2">
      <c r="A9" s="16">
        <v>2</v>
      </c>
      <c r="B9" s="4"/>
      <c r="C9" s="40"/>
      <c r="D9" s="4"/>
      <c r="E9" s="6"/>
      <c r="F9" s="5"/>
      <c r="G9" s="5"/>
      <c r="H9" s="5"/>
      <c r="I9" s="42"/>
      <c r="J9" s="42"/>
      <c r="K9" s="4"/>
      <c r="L9" s="6"/>
      <c r="M9" s="109"/>
      <c r="N9" s="109"/>
      <c r="O9" s="110"/>
      <c r="P9" s="109"/>
      <c r="Q9" s="82" t="str">
        <f t="shared" si="0"/>
        <v/>
      </c>
      <c r="R9" s="185"/>
      <c r="S9" s="186"/>
      <c r="T9" s="35"/>
      <c r="Z9" s="72" t="e">
        <f>IF(#REF!='Flyscreen Data'!$G$2,'Flyscreen Data'!$H$1,IF(#REF!='Flyscreen Data'!$G$3,'Flyscreen Data'!$I$1))</f>
        <v>#REF!</v>
      </c>
      <c r="AA9" s="72" t="b">
        <f>IF(J9='Flyscreen Data'!$J$2,'Flyscreen Data'!$K$1, IF(J9='Flyscreen Data'!$J$3,'Flyscreen Data'!$L$1, IF(J9='Flyscreen Data'!$J$4,'Flyscreen Data'!$M$1)))</f>
        <v>0</v>
      </c>
      <c r="AB9" s="100" t="b">
        <f>IF(G9='Flyscreen Data'!$B$15,'Flyscreen Data'!$C$1,IF(G9='Flyscreen Data'!$B$16,'Flyscreen Data'!$D$1))</f>
        <v>0</v>
      </c>
      <c r="AC9" s="100" t="b">
        <f>IF(G9='Flyscreen Data'!$B$15,'Flyscreen Data'!$E$1,IF(G9='Flyscreen Data'!$B$16,'Flyscreen Data'!$F$1))</f>
        <v>0</v>
      </c>
      <c r="AD9" s="100" t="e">
        <f>VLOOKUP(L9,'Flyscreen Data'!$V$2:$W$6,2,FALSE)</f>
        <v>#N/A</v>
      </c>
      <c r="AE9" s="100" t="e">
        <f t="shared" si="1"/>
        <v>#N/A</v>
      </c>
      <c r="AF9" s="116" t="e">
        <f>IF(AND(#REF!&gt;1,#REF!=""),"Enter","OK")</f>
        <v>#REF!</v>
      </c>
      <c r="AG9" s="116" t="e">
        <f>IF(AND(L9='Flyscreen Data'!$E$2,#REF!=""),"Enter","OK")</f>
        <v>#REF!</v>
      </c>
      <c r="AH9" s="72" t="str">
        <f>IF(AND(L9='Flyscreen Data'!$E$3,M9=""),"Enter","OK")</f>
        <v>OK</v>
      </c>
      <c r="AI9" s="72" t="str">
        <f>IF(AND(L9='Flyscreen Data'!$E$3,N9=""),"Enter","OK")</f>
        <v>OK</v>
      </c>
      <c r="AJ9" s="72" t="e">
        <f>VLOOKUP(G9,'Flyscreen Data'!$Z$2:$AA$3,2,FALSE)</f>
        <v>#N/A</v>
      </c>
      <c r="AK9" s="72" t="str">
        <f t="shared" si="2"/>
        <v/>
      </c>
      <c r="AL9" s="72" t="e">
        <f>VLOOKUP(G9,'Flyscreen Data'!$Z$2:$AB$3,3,FALSE)</f>
        <v>#N/A</v>
      </c>
      <c r="AM9" s="72" t="str">
        <f t="shared" si="3"/>
        <v/>
      </c>
      <c r="AN9" s="72" t="str">
        <f t="shared" si="4"/>
        <v/>
      </c>
      <c r="AO9" s="97" t="str">
        <f t="shared" si="5"/>
        <v>OK</v>
      </c>
      <c r="AP9" s="97" t="str">
        <f t="shared" si="6"/>
        <v>OK</v>
      </c>
      <c r="AQ9" s="97">
        <f t="shared" si="7"/>
        <v>0</v>
      </c>
      <c r="AR9" s="97" t="str">
        <f t="shared" si="8"/>
        <v>OK</v>
      </c>
      <c r="AS9" s="97" t="str">
        <f>IF(L9="","",IF(AND(L9&lt;&gt;'Flyscreen Data'!$E$3,M9&lt;&gt;""),"Error","OK"))</f>
        <v/>
      </c>
      <c r="AT9" s="97" t="str">
        <f>IF(L9="","",IF(AND(L9&lt;&gt;'Flyscreen Data'!$E$3,N9&lt;&gt;""),"Error","OK"))</f>
        <v/>
      </c>
      <c r="AU9" s="97" t="str">
        <f>IF(L9='Flyscreen Data'!$E$2,'Flyscreen Data'!$T$1,'Flyscreen Data'!$AE$1)</f>
        <v>BilateralNA</v>
      </c>
      <c r="AV9" s="97" t="str">
        <f>IF(L9="","",IF(AND(L9&lt;&gt;'Flyscreen Data'!$E$2,#REF!&lt;&gt;""),"Error","OK"))</f>
        <v/>
      </c>
      <c r="AW9" s="97" t="str">
        <f t="shared" si="9"/>
        <v/>
      </c>
      <c r="AX9" s="19" t="str">
        <f>IF(K9='Flyscreen Data'!$K$4,'Flyscreen Data'!$AF$1,'Flyscreen Data'!$AG$1)</f>
        <v>AccessoriesNA</v>
      </c>
    </row>
    <row r="10" spans="1:50" ht="36.75" customHeight="1" x14ac:dyDescent="0.2">
      <c r="A10" s="17">
        <v>3</v>
      </c>
      <c r="B10" s="40"/>
      <c r="C10" s="40"/>
      <c r="D10" s="4"/>
      <c r="E10" s="6"/>
      <c r="F10" s="5"/>
      <c r="G10" s="5"/>
      <c r="H10" s="5"/>
      <c r="I10" s="42"/>
      <c r="J10" s="42"/>
      <c r="K10" s="4"/>
      <c r="L10" s="6"/>
      <c r="M10" s="109"/>
      <c r="N10" s="109"/>
      <c r="O10" s="110"/>
      <c r="P10" s="109"/>
      <c r="Q10" s="82" t="str">
        <f t="shared" si="0"/>
        <v/>
      </c>
      <c r="R10" s="185"/>
      <c r="S10" s="186"/>
      <c r="T10" s="35"/>
      <c r="Z10" s="72" t="e">
        <f>IF(#REF!='Flyscreen Data'!$G$2,'Flyscreen Data'!$H$1,IF(#REF!='Flyscreen Data'!$G$3,'Flyscreen Data'!$I$1))</f>
        <v>#REF!</v>
      </c>
      <c r="AA10" s="72" t="b">
        <f>IF(J10='Flyscreen Data'!$J$2,'Flyscreen Data'!$K$1, IF(J10='Flyscreen Data'!$J$3,'Flyscreen Data'!$L$1, IF(J10='Flyscreen Data'!$J$4,'Flyscreen Data'!$M$1)))</f>
        <v>0</v>
      </c>
      <c r="AB10" s="100" t="b">
        <f>IF(G10='Flyscreen Data'!$B$15,'Flyscreen Data'!$C$1,IF(G10='Flyscreen Data'!$B$16,'Flyscreen Data'!$D$1))</f>
        <v>0</v>
      </c>
      <c r="AC10" s="100" t="b">
        <f>IF(G10='Flyscreen Data'!$B$15,'Flyscreen Data'!$E$1,IF(G10='Flyscreen Data'!$B$16,'Flyscreen Data'!$F$1))</f>
        <v>0</v>
      </c>
      <c r="AD10" s="100" t="e">
        <f>VLOOKUP(L10,'Flyscreen Data'!$V$2:$W$6,2,FALSE)</f>
        <v>#N/A</v>
      </c>
      <c r="AE10" s="100" t="e">
        <f t="shared" si="1"/>
        <v>#N/A</v>
      </c>
      <c r="AF10" s="116" t="e">
        <f>IF(AND(#REF!&gt;1,#REF!=""),"Enter","OK")</f>
        <v>#REF!</v>
      </c>
      <c r="AG10" s="116" t="e">
        <f>IF(AND(L10='Flyscreen Data'!$E$2,#REF!=""),"Enter","OK")</f>
        <v>#REF!</v>
      </c>
      <c r="AH10" s="72" t="str">
        <f>IF(AND(L10='Flyscreen Data'!$E$3,M10=""),"Enter","OK")</f>
        <v>OK</v>
      </c>
      <c r="AI10" s="72" t="str">
        <f>IF(AND(L10='Flyscreen Data'!$E$3,N10=""),"Enter","OK")</f>
        <v>OK</v>
      </c>
      <c r="AJ10" s="72" t="e">
        <f>VLOOKUP(G10,'Flyscreen Data'!$Z$2:$AA$3,2,FALSE)</f>
        <v>#N/A</v>
      </c>
      <c r="AK10" s="72" t="str">
        <f t="shared" si="2"/>
        <v/>
      </c>
      <c r="AL10" s="72" t="e">
        <f>VLOOKUP(G10,'Flyscreen Data'!$Z$2:$AB$3,3,FALSE)</f>
        <v>#N/A</v>
      </c>
      <c r="AM10" s="72" t="str">
        <f t="shared" si="3"/>
        <v/>
      </c>
      <c r="AN10" s="72" t="str">
        <f t="shared" si="4"/>
        <v/>
      </c>
      <c r="AO10" s="97" t="str">
        <f t="shared" si="5"/>
        <v>OK</v>
      </c>
      <c r="AP10" s="97" t="str">
        <f t="shared" si="6"/>
        <v>OK</v>
      </c>
      <c r="AQ10" s="97">
        <f t="shared" si="7"/>
        <v>0</v>
      </c>
      <c r="AR10" s="97" t="str">
        <f t="shared" si="8"/>
        <v>OK</v>
      </c>
      <c r="AS10" s="97" t="str">
        <f>IF(L10="","",IF(AND(L10&lt;&gt;'Flyscreen Data'!$E$3,M10&lt;&gt;""),"Error","OK"))</f>
        <v/>
      </c>
      <c r="AT10" s="97" t="str">
        <f>IF(L10="","",IF(AND(L10&lt;&gt;'Flyscreen Data'!$E$3,N10&lt;&gt;""),"Error","OK"))</f>
        <v/>
      </c>
      <c r="AU10" s="97" t="str">
        <f>IF(L10='Flyscreen Data'!$E$2,'Flyscreen Data'!$T$1,'Flyscreen Data'!$AE$1)</f>
        <v>BilateralNA</v>
      </c>
      <c r="AV10" s="97" t="str">
        <f>IF(L10="","",IF(AND(L10&lt;&gt;'Flyscreen Data'!$E$2,#REF!&lt;&gt;""),"Error","OK"))</f>
        <v/>
      </c>
      <c r="AW10" s="97" t="str">
        <f t="shared" si="9"/>
        <v/>
      </c>
      <c r="AX10" s="19" t="str">
        <f>IF(K10='Flyscreen Data'!$K$4,'Flyscreen Data'!$AF$1,'Flyscreen Data'!$AG$1)</f>
        <v>AccessoriesNA</v>
      </c>
    </row>
    <row r="11" spans="1:50" ht="36.75" customHeight="1" x14ac:dyDescent="0.2">
      <c r="A11" s="17">
        <v>4</v>
      </c>
      <c r="B11" s="40"/>
      <c r="C11" s="40"/>
      <c r="D11" s="4"/>
      <c r="E11" s="6"/>
      <c r="F11" s="5"/>
      <c r="G11" s="5"/>
      <c r="H11" s="5"/>
      <c r="I11" s="42"/>
      <c r="J11" s="42"/>
      <c r="K11" s="4"/>
      <c r="L11" s="6"/>
      <c r="M11" s="109"/>
      <c r="N11" s="109"/>
      <c r="O11" s="110"/>
      <c r="P11" s="109"/>
      <c r="Q11" s="82" t="str">
        <f t="shared" si="0"/>
        <v/>
      </c>
      <c r="R11" s="185"/>
      <c r="S11" s="186"/>
      <c r="T11" s="35"/>
      <c r="Z11" s="72" t="e">
        <f>IF(#REF!='Flyscreen Data'!$G$2,'Flyscreen Data'!$H$1,IF(#REF!='Flyscreen Data'!$G$3,'Flyscreen Data'!$I$1))</f>
        <v>#REF!</v>
      </c>
      <c r="AA11" s="72" t="b">
        <f>IF(J11='Flyscreen Data'!$J$2,'Flyscreen Data'!$K$1, IF(J11='Flyscreen Data'!$J$3,'Flyscreen Data'!$L$1, IF(J11='Flyscreen Data'!$J$4,'Flyscreen Data'!$M$1)))</f>
        <v>0</v>
      </c>
      <c r="AB11" s="100" t="b">
        <f>IF(G11='Flyscreen Data'!$B$15,'Flyscreen Data'!$C$1,IF(G11='Flyscreen Data'!$B$16,'Flyscreen Data'!$D$1))</f>
        <v>0</v>
      </c>
      <c r="AC11" s="100" t="b">
        <f>IF(G11='Flyscreen Data'!$B$15,'Flyscreen Data'!$E$1,IF(G11='Flyscreen Data'!$B$16,'Flyscreen Data'!$F$1))</f>
        <v>0</v>
      </c>
      <c r="AD11" s="100" t="e">
        <f>VLOOKUP(L11,'Flyscreen Data'!$V$2:$W$6,2,FALSE)</f>
        <v>#N/A</v>
      </c>
      <c r="AE11" s="100" t="e">
        <f t="shared" si="1"/>
        <v>#N/A</v>
      </c>
      <c r="AF11" s="116" t="e">
        <f>IF(AND(#REF!&gt;1,#REF!=""),"Enter","OK")</f>
        <v>#REF!</v>
      </c>
      <c r="AG11" s="116" t="e">
        <f>IF(AND(L11='Flyscreen Data'!$E$2,#REF!=""),"Enter","OK")</f>
        <v>#REF!</v>
      </c>
      <c r="AH11" s="72" t="str">
        <f>IF(AND(L11='Flyscreen Data'!$E$3,M11=""),"Enter","OK")</f>
        <v>OK</v>
      </c>
      <c r="AI11" s="72" t="str">
        <f>IF(AND(L11='Flyscreen Data'!$E$3,N11=""),"Enter","OK")</f>
        <v>OK</v>
      </c>
      <c r="AJ11" s="72" t="e">
        <f>VLOOKUP(G11,'Flyscreen Data'!$Z$2:$AA$3,2,FALSE)</f>
        <v>#N/A</v>
      </c>
      <c r="AK11" s="72" t="str">
        <f t="shared" si="2"/>
        <v/>
      </c>
      <c r="AL11" s="72" t="e">
        <f>VLOOKUP(G11,'Flyscreen Data'!$Z$2:$AB$3,3,FALSE)</f>
        <v>#N/A</v>
      </c>
      <c r="AM11" s="72" t="str">
        <f t="shared" si="3"/>
        <v/>
      </c>
      <c r="AN11" s="72" t="str">
        <f t="shared" si="4"/>
        <v/>
      </c>
      <c r="AO11" s="97" t="str">
        <f t="shared" si="5"/>
        <v>OK</v>
      </c>
      <c r="AP11" s="97" t="str">
        <f t="shared" si="6"/>
        <v>OK</v>
      </c>
      <c r="AQ11" s="97">
        <f t="shared" si="7"/>
        <v>0</v>
      </c>
      <c r="AR11" s="97" t="str">
        <f t="shared" si="8"/>
        <v>OK</v>
      </c>
      <c r="AS11" s="97" t="str">
        <f>IF(L11="","",IF(AND(L11&lt;&gt;'Flyscreen Data'!$E$3,M11&lt;&gt;""),"Error","OK"))</f>
        <v/>
      </c>
      <c r="AT11" s="97" t="str">
        <f>IF(L11="","",IF(AND(L11&lt;&gt;'Flyscreen Data'!$E$3,N11&lt;&gt;""),"Error","OK"))</f>
        <v/>
      </c>
      <c r="AU11" s="97" t="str">
        <f>IF(L11='Flyscreen Data'!$E$2,'Flyscreen Data'!$T$1,'Flyscreen Data'!$AE$1)</f>
        <v>BilateralNA</v>
      </c>
      <c r="AV11" s="97" t="str">
        <f>IF(L11="","",IF(AND(L11&lt;&gt;'Flyscreen Data'!$E$2,#REF!&lt;&gt;""),"Error","OK"))</f>
        <v/>
      </c>
      <c r="AW11" s="97" t="str">
        <f t="shared" si="9"/>
        <v/>
      </c>
      <c r="AX11" s="19" t="str">
        <f>IF(K11='Flyscreen Data'!$K$4,'Flyscreen Data'!$AF$1,'Flyscreen Data'!$AG$1)</f>
        <v>AccessoriesNA</v>
      </c>
    </row>
    <row r="12" spans="1:50" ht="36.75" customHeight="1" x14ac:dyDescent="0.2">
      <c r="A12" s="17">
        <v>5</v>
      </c>
      <c r="B12" s="7"/>
      <c r="C12" s="7"/>
      <c r="D12" s="4"/>
      <c r="E12" s="6"/>
      <c r="F12" s="5"/>
      <c r="G12" s="5"/>
      <c r="H12" s="5"/>
      <c r="I12" s="42"/>
      <c r="J12" s="42"/>
      <c r="K12" s="4"/>
      <c r="L12" s="6"/>
      <c r="M12" s="109"/>
      <c r="N12" s="109"/>
      <c r="O12" s="110"/>
      <c r="P12" s="109"/>
      <c r="Q12" s="82" t="str">
        <f t="shared" si="0"/>
        <v/>
      </c>
      <c r="R12" s="185"/>
      <c r="S12" s="186"/>
      <c r="T12" s="35"/>
      <c r="Z12" s="72" t="e">
        <f>IF(#REF!='Flyscreen Data'!$G$2,'Flyscreen Data'!$H$1,IF(#REF!='Flyscreen Data'!$G$3,'Flyscreen Data'!$I$1))</f>
        <v>#REF!</v>
      </c>
      <c r="AA12" s="72" t="b">
        <f>IF(J12='Flyscreen Data'!$J$2,'Flyscreen Data'!$K$1, IF(J12='Flyscreen Data'!$J$3,'Flyscreen Data'!$L$1, IF(J12='Flyscreen Data'!$J$4,'Flyscreen Data'!$M$1)))</f>
        <v>0</v>
      </c>
      <c r="AB12" s="100" t="b">
        <f>IF(G12='Flyscreen Data'!$B$15,'Flyscreen Data'!$C$1,IF(G12='Flyscreen Data'!$B$16,'Flyscreen Data'!$D$1))</f>
        <v>0</v>
      </c>
      <c r="AC12" s="100" t="b">
        <f>IF(G12='Flyscreen Data'!$B$15,'Flyscreen Data'!$E$1,IF(G12='Flyscreen Data'!$B$16,'Flyscreen Data'!$F$1))</f>
        <v>0</v>
      </c>
      <c r="AD12" s="100" t="e">
        <f>VLOOKUP(L12,'Flyscreen Data'!$V$2:$W$6,2,FALSE)</f>
        <v>#N/A</v>
      </c>
      <c r="AE12" s="100" t="e">
        <f t="shared" si="1"/>
        <v>#N/A</v>
      </c>
      <c r="AF12" s="116" t="e">
        <f>IF(AND(#REF!&gt;1,#REF!=""),"Enter","OK")</f>
        <v>#REF!</v>
      </c>
      <c r="AG12" s="116" t="e">
        <f>IF(AND(L12='Flyscreen Data'!$E$2,#REF!=""),"Enter","OK")</f>
        <v>#REF!</v>
      </c>
      <c r="AH12" s="72" t="str">
        <f>IF(AND(L12='Flyscreen Data'!$E$3,M12=""),"Enter","OK")</f>
        <v>OK</v>
      </c>
      <c r="AI12" s="72" t="str">
        <f>IF(AND(L12='Flyscreen Data'!$E$3,N12=""),"Enter","OK")</f>
        <v>OK</v>
      </c>
      <c r="AJ12" s="72" t="e">
        <f>VLOOKUP(G12,'Flyscreen Data'!$Z$2:$AA$3,2,FALSE)</f>
        <v>#N/A</v>
      </c>
      <c r="AK12" s="72" t="str">
        <f t="shared" si="2"/>
        <v/>
      </c>
      <c r="AL12" s="72" t="e">
        <f>VLOOKUP(G12,'Flyscreen Data'!$Z$2:$AB$3,3,FALSE)</f>
        <v>#N/A</v>
      </c>
      <c r="AM12" s="72" t="str">
        <f t="shared" si="3"/>
        <v/>
      </c>
      <c r="AN12" s="72" t="str">
        <f t="shared" si="4"/>
        <v/>
      </c>
      <c r="AO12" s="97" t="str">
        <f t="shared" si="5"/>
        <v>OK</v>
      </c>
      <c r="AP12" s="97" t="str">
        <f t="shared" si="6"/>
        <v>OK</v>
      </c>
      <c r="AQ12" s="97">
        <f t="shared" si="7"/>
        <v>0</v>
      </c>
      <c r="AR12" s="97" t="str">
        <f t="shared" si="8"/>
        <v>OK</v>
      </c>
      <c r="AS12" s="97" t="str">
        <f>IF(L12="","",IF(AND(L12&lt;&gt;'Flyscreen Data'!$E$3,M12&lt;&gt;""),"Error","OK"))</f>
        <v/>
      </c>
      <c r="AT12" s="97" t="str">
        <f>IF(L12="","",IF(AND(L12&lt;&gt;'Flyscreen Data'!$E$3,N12&lt;&gt;""),"Error","OK"))</f>
        <v/>
      </c>
      <c r="AU12" s="97" t="str">
        <f>IF(L12='Flyscreen Data'!$E$2,'Flyscreen Data'!$T$1,'Flyscreen Data'!$AE$1)</f>
        <v>BilateralNA</v>
      </c>
      <c r="AV12" s="97" t="str">
        <f>IF(L12="","",IF(AND(L12&lt;&gt;'Flyscreen Data'!$E$2,#REF!&lt;&gt;""),"Error","OK"))</f>
        <v/>
      </c>
      <c r="AW12" s="97" t="str">
        <f t="shared" si="9"/>
        <v/>
      </c>
      <c r="AX12" s="19" t="str">
        <f>IF(K12='Flyscreen Data'!$K$4,'Flyscreen Data'!$AF$1,'Flyscreen Data'!$AG$1)</f>
        <v>AccessoriesNA</v>
      </c>
    </row>
    <row r="13" spans="1:50" ht="36.75" customHeight="1" x14ac:dyDescent="0.2">
      <c r="A13" s="17">
        <v>6</v>
      </c>
      <c r="B13" s="7"/>
      <c r="C13" s="7"/>
      <c r="D13" s="4"/>
      <c r="E13" s="6"/>
      <c r="F13" s="5"/>
      <c r="G13" s="5"/>
      <c r="H13" s="5"/>
      <c r="I13" s="42"/>
      <c r="J13" s="42"/>
      <c r="K13" s="4"/>
      <c r="L13" s="6"/>
      <c r="M13" s="109"/>
      <c r="N13" s="109"/>
      <c r="O13" s="110"/>
      <c r="P13" s="109"/>
      <c r="Q13" s="82" t="str">
        <f t="shared" si="0"/>
        <v/>
      </c>
      <c r="R13" s="185"/>
      <c r="S13" s="186"/>
      <c r="T13" s="35"/>
      <c r="Z13" s="72" t="e">
        <f>IF(#REF!='Flyscreen Data'!$G$2,'Flyscreen Data'!$H$1,IF(#REF!='Flyscreen Data'!$G$3,'Flyscreen Data'!$I$1))</f>
        <v>#REF!</v>
      </c>
      <c r="AA13" s="72" t="b">
        <f>IF(J13='Flyscreen Data'!$J$2,'Flyscreen Data'!$K$1, IF(J13='Flyscreen Data'!$J$3,'Flyscreen Data'!$L$1, IF(J13='Flyscreen Data'!$J$4,'Flyscreen Data'!$M$1)))</f>
        <v>0</v>
      </c>
      <c r="AB13" s="100" t="b">
        <f>IF(G13='Flyscreen Data'!$B$15,'Flyscreen Data'!$C$1,IF(G13='Flyscreen Data'!$B$16,'Flyscreen Data'!$D$1))</f>
        <v>0</v>
      </c>
      <c r="AC13" s="100" t="b">
        <f>IF(G13='Flyscreen Data'!$B$15,'Flyscreen Data'!$E$1,IF(G13='Flyscreen Data'!$B$16,'Flyscreen Data'!$F$1))</f>
        <v>0</v>
      </c>
      <c r="AD13" s="100" t="e">
        <f>VLOOKUP(L13,'Flyscreen Data'!$V$2:$W$6,2,FALSE)</f>
        <v>#N/A</v>
      </c>
      <c r="AE13" s="100" t="e">
        <f t="shared" si="1"/>
        <v>#N/A</v>
      </c>
      <c r="AF13" s="116" t="e">
        <f>IF(AND(#REF!&gt;1,#REF!=""),"Enter","OK")</f>
        <v>#REF!</v>
      </c>
      <c r="AG13" s="116" t="e">
        <f>IF(AND(L13='Flyscreen Data'!$E$2,#REF!=""),"Enter","OK")</f>
        <v>#REF!</v>
      </c>
      <c r="AH13" s="72" t="str">
        <f>IF(AND(L13='Flyscreen Data'!$E$3,M13=""),"Enter","OK")</f>
        <v>OK</v>
      </c>
      <c r="AI13" s="72" t="str">
        <f>IF(AND(L13='Flyscreen Data'!$E$3,N13=""),"Enter","OK")</f>
        <v>OK</v>
      </c>
      <c r="AJ13" s="72" t="e">
        <f>VLOOKUP(G13,'Flyscreen Data'!$Z$2:$AA$3,2,FALSE)</f>
        <v>#N/A</v>
      </c>
      <c r="AK13" s="72" t="str">
        <f t="shared" si="2"/>
        <v/>
      </c>
      <c r="AL13" s="72" t="e">
        <f>VLOOKUP(G13,'Flyscreen Data'!$Z$2:$AB$3,3,FALSE)</f>
        <v>#N/A</v>
      </c>
      <c r="AM13" s="72" t="str">
        <f t="shared" si="3"/>
        <v/>
      </c>
      <c r="AN13" s="72" t="str">
        <f t="shared" si="4"/>
        <v/>
      </c>
      <c r="AO13" s="97" t="str">
        <f t="shared" si="5"/>
        <v>OK</v>
      </c>
      <c r="AP13" s="97" t="str">
        <f t="shared" si="6"/>
        <v>OK</v>
      </c>
      <c r="AQ13" s="97">
        <f t="shared" si="7"/>
        <v>0</v>
      </c>
      <c r="AR13" s="97" t="str">
        <f t="shared" si="8"/>
        <v>OK</v>
      </c>
      <c r="AS13" s="97" t="str">
        <f>IF(L13="","",IF(AND(L13&lt;&gt;'Flyscreen Data'!$E$3,M13&lt;&gt;""),"Error","OK"))</f>
        <v/>
      </c>
      <c r="AT13" s="97" t="str">
        <f>IF(L13="","",IF(AND(L13&lt;&gt;'Flyscreen Data'!$E$3,N13&lt;&gt;""),"Error","OK"))</f>
        <v/>
      </c>
      <c r="AU13" s="97" t="str">
        <f>IF(L13='Flyscreen Data'!$E$2,'Flyscreen Data'!$T$1,'Flyscreen Data'!$AE$1)</f>
        <v>BilateralNA</v>
      </c>
      <c r="AV13" s="97" t="str">
        <f>IF(L13="","",IF(AND(L13&lt;&gt;'Flyscreen Data'!$E$2,#REF!&lt;&gt;""),"Error","OK"))</f>
        <v/>
      </c>
      <c r="AW13" s="97" t="str">
        <f t="shared" si="9"/>
        <v/>
      </c>
      <c r="AX13" s="19" t="str">
        <f>IF(K13='Flyscreen Data'!$K$4,'Flyscreen Data'!$AF$1,'Flyscreen Data'!$AG$1)</f>
        <v>AccessoriesNA</v>
      </c>
    </row>
    <row r="14" spans="1:50" ht="36.75" customHeight="1" x14ac:dyDescent="0.2">
      <c r="A14" s="17">
        <v>7</v>
      </c>
      <c r="B14" s="40"/>
      <c r="C14" s="40"/>
      <c r="D14" s="4"/>
      <c r="E14" s="6"/>
      <c r="F14" s="5"/>
      <c r="G14" s="5"/>
      <c r="H14" s="5"/>
      <c r="I14" s="42"/>
      <c r="J14" s="42"/>
      <c r="K14" s="4"/>
      <c r="L14" s="6"/>
      <c r="M14" s="109"/>
      <c r="N14" s="109"/>
      <c r="O14" s="110"/>
      <c r="P14" s="109"/>
      <c r="Q14" s="82" t="str">
        <f t="shared" si="0"/>
        <v/>
      </c>
      <c r="R14" s="185"/>
      <c r="S14" s="186"/>
      <c r="T14" s="35"/>
      <c r="Z14" s="72" t="e">
        <f>IF(#REF!='Flyscreen Data'!$G$2,'Flyscreen Data'!$H$1,IF(#REF!='Flyscreen Data'!$G$3,'Flyscreen Data'!$I$1))</f>
        <v>#REF!</v>
      </c>
      <c r="AA14" s="72" t="b">
        <f>IF(J14='Flyscreen Data'!$J$2,'Flyscreen Data'!$K$1, IF(J14='Flyscreen Data'!$J$3,'Flyscreen Data'!$L$1, IF(J14='Flyscreen Data'!$J$4,'Flyscreen Data'!$M$1)))</f>
        <v>0</v>
      </c>
      <c r="AB14" s="100" t="b">
        <f>IF(G14='Flyscreen Data'!$B$15,'Flyscreen Data'!$C$1,IF(G14='Flyscreen Data'!$B$16,'Flyscreen Data'!$D$1))</f>
        <v>0</v>
      </c>
      <c r="AC14" s="100" t="b">
        <f>IF(G14='Flyscreen Data'!$B$15,'Flyscreen Data'!$E$1,IF(G14='Flyscreen Data'!$B$16,'Flyscreen Data'!$F$1))</f>
        <v>0</v>
      </c>
      <c r="AD14" s="100" t="e">
        <f>VLOOKUP(L14,'Flyscreen Data'!$V$2:$W$6,2,FALSE)</f>
        <v>#N/A</v>
      </c>
      <c r="AE14" s="100" t="e">
        <f t="shared" si="1"/>
        <v>#N/A</v>
      </c>
      <c r="AF14" s="116" t="e">
        <f>IF(AND(#REF!&gt;1,#REF!=""),"Enter","OK")</f>
        <v>#REF!</v>
      </c>
      <c r="AG14" s="116" t="e">
        <f>IF(AND(L14='Flyscreen Data'!$E$2,#REF!=""),"Enter","OK")</f>
        <v>#REF!</v>
      </c>
      <c r="AH14" s="72" t="str">
        <f>IF(AND(L14='Flyscreen Data'!$E$3,M14=""),"Enter","OK")</f>
        <v>OK</v>
      </c>
      <c r="AI14" s="72" t="str">
        <f>IF(AND(L14='Flyscreen Data'!$E$3,N14=""),"Enter","OK")</f>
        <v>OK</v>
      </c>
      <c r="AJ14" s="72" t="e">
        <f>VLOOKUP(G14,'Flyscreen Data'!$Z$2:$AA$3,2,FALSE)</f>
        <v>#N/A</v>
      </c>
      <c r="AK14" s="72" t="str">
        <f t="shared" si="2"/>
        <v/>
      </c>
      <c r="AL14" s="72" t="e">
        <f>VLOOKUP(G14,'Flyscreen Data'!$Z$2:$AB$3,3,FALSE)</f>
        <v>#N/A</v>
      </c>
      <c r="AM14" s="72" t="str">
        <f t="shared" si="3"/>
        <v/>
      </c>
      <c r="AN14" s="72" t="str">
        <f t="shared" si="4"/>
        <v/>
      </c>
      <c r="AO14" s="97" t="str">
        <f t="shared" si="5"/>
        <v>OK</v>
      </c>
      <c r="AP14" s="97" t="str">
        <f t="shared" si="6"/>
        <v>OK</v>
      </c>
      <c r="AQ14" s="97">
        <f t="shared" si="7"/>
        <v>0</v>
      </c>
      <c r="AR14" s="97" t="str">
        <f t="shared" si="8"/>
        <v>OK</v>
      </c>
      <c r="AS14" s="97" t="str">
        <f>IF(L14="","",IF(AND(L14&lt;&gt;'Flyscreen Data'!$E$3,M14&lt;&gt;""),"Error","OK"))</f>
        <v/>
      </c>
      <c r="AT14" s="97" t="str">
        <f>IF(L14="","",IF(AND(L14&lt;&gt;'Flyscreen Data'!$E$3,N14&lt;&gt;""),"Error","OK"))</f>
        <v/>
      </c>
      <c r="AU14" s="97" t="str">
        <f>IF(L14='Flyscreen Data'!$E$2,'Flyscreen Data'!$T$1,'Flyscreen Data'!$AE$1)</f>
        <v>BilateralNA</v>
      </c>
      <c r="AV14" s="97" t="str">
        <f>IF(L14="","",IF(AND(L14&lt;&gt;'Flyscreen Data'!$E$2,#REF!&lt;&gt;""),"Error","OK"))</f>
        <v/>
      </c>
      <c r="AW14" s="97" t="str">
        <f t="shared" si="9"/>
        <v/>
      </c>
      <c r="AX14" s="19" t="str">
        <f>IF(K14='Flyscreen Data'!$K$4,'Flyscreen Data'!$AF$1,'Flyscreen Data'!$AG$1)</f>
        <v>AccessoriesNA</v>
      </c>
    </row>
    <row r="15" spans="1:50" ht="36.75" customHeight="1" x14ac:dyDescent="0.2">
      <c r="A15" s="17">
        <v>8</v>
      </c>
      <c r="B15" s="40"/>
      <c r="C15" s="8"/>
      <c r="D15" s="4"/>
      <c r="E15" s="6"/>
      <c r="F15" s="5"/>
      <c r="G15" s="5"/>
      <c r="H15" s="5"/>
      <c r="I15" s="42"/>
      <c r="J15" s="42"/>
      <c r="K15" s="4"/>
      <c r="L15" s="6"/>
      <c r="M15" s="109"/>
      <c r="N15" s="109"/>
      <c r="O15" s="110"/>
      <c r="P15" s="109"/>
      <c r="Q15" s="82" t="str">
        <f t="shared" si="0"/>
        <v/>
      </c>
      <c r="R15" s="185"/>
      <c r="S15" s="186"/>
      <c r="T15" s="35"/>
      <c r="Z15" s="72" t="e">
        <f>IF(#REF!='Flyscreen Data'!$G$2,'Flyscreen Data'!$H$1,IF(#REF!='Flyscreen Data'!$G$3,'Flyscreen Data'!$I$1))</f>
        <v>#REF!</v>
      </c>
      <c r="AA15" s="72" t="b">
        <f>IF(J15='Flyscreen Data'!$J$2,'Flyscreen Data'!$K$1, IF(J15='Flyscreen Data'!$J$3,'Flyscreen Data'!$L$1, IF(J15='Flyscreen Data'!$J$4,'Flyscreen Data'!$M$1)))</f>
        <v>0</v>
      </c>
      <c r="AB15" s="100" t="b">
        <f>IF(G15='Flyscreen Data'!$B$15,'Flyscreen Data'!$C$1,IF(G15='Flyscreen Data'!$B$16,'Flyscreen Data'!$D$1))</f>
        <v>0</v>
      </c>
      <c r="AC15" s="100" t="b">
        <f>IF(G15='Flyscreen Data'!$B$15,'Flyscreen Data'!$E$1,IF(G15='Flyscreen Data'!$B$16,'Flyscreen Data'!$F$1))</f>
        <v>0</v>
      </c>
      <c r="AD15" s="100" t="e">
        <f>VLOOKUP(L15,'Flyscreen Data'!$V$2:$W$6,2,FALSE)</f>
        <v>#N/A</v>
      </c>
      <c r="AE15" s="100" t="e">
        <f t="shared" si="1"/>
        <v>#N/A</v>
      </c>
      <c r="AF15" s="116" t="e">
        <f>IF(AND(#REF!&gt;1,#REF!=""),"Enter","OK")</f>
        <v>#REF!</v>
      </c>
      <c r="AG15" s="116" t="e">
        <f>IF(AND(L15='Flyscreen Data'!$E$2,#REF!=""),"Enter","OK")</f>
        <v>#REF!</v>
      </c>
      <c r="AH15" s="72" t="str">
        <f>IF(AND(L15='Flyscreen Data'!$E$3,M15=""),"Enter","OK")</f>
        <v>OK</v>
      </c>
      <c r="AI15" s="72" t="str">
        <f>IF(AND(L15='Flyscreen Data'!$E$3,N15=""),"Enter","OK")</f>
        <v>OK</v>
      </c>
      <c r="AJ15" s="72" t="e">
        <f>VLOOKUP(G15,'Flyscreen Data'!$Z$2:$AA$3,2,FALSE)</f>
        <v>#N/A</v>
      </c>
      <c r="AK15" s="72" t="str">
        <f t="shared" si="2"/>
        <v/>
      </c>
      <c r="AL15" s="72" t="e">
        <f>VLOOKUP(G15,'Flyscreen Data'!$Z$2:$AB$3,3,FALSE)</f>
        <v>#N/A</v>
      </c>
      <c r="AM15" s="72" t="str">
        <f t="shared" si="3"/>
        <v/>
      </c>
      <c r="AN15" s="72" t="str">
        <f t="shared" si="4"/>
        <v/>
      </c>
      <c r="AO15" s="97" t="str">
        <f t="shared" si="5"/>
        <v>OK</v>
      </c>
      <c r="AP15" s="97" t="str">
        <f t="shared" si="6"/>
        <v>OK</v>
      </c>
      <c r="AQ15" s="97">
        <f t="shared" si="7"/>
        <v>0</v>
      </c>
      <c r="AR15" s="97" t="str">
        <f t="shared" si="8"/>
        <v>OK</v>
      </c>
      <c r="AS15" s="97" t="str">
        <f>IF(L15="","",IF(AND(L15&lt;&gt;'Flyscreen Data'!$E$3,M15&lt;&gt;""),"Error","OK"))</f>
        <v/>
      </c>
      <c r="AT15" s="97" t="str">
        <f>IF(L15="","",IF(AND(L15&lt;&gt;'Flyscreen Data'!$E$3,N15&lt;&gt;""),"Error","OK"))</f>
        <v/>
      </c>
      <c r="AU15" s="97" t="str">
        <f>IF(L15='Flyscreen Data'!$E$2,'Flyscreen Data'!$T$1,'Flyscreen Data'!$AE$1)</f>
        <v>BilateralNA</v>
      </c>
      <c r="AV15" s="97" t="str">
        <f>IF(L15="","",IF(AND(L15&lt;&gt;'Flyscreen Data'!$E$2,#REF!&lt;&gt;""),"Error","OK"))</f>
        <v/>
      </c>
      <c r="AW15" s="97" t="str">
        <f t="shared" si="9"/>
        <v/>
      </c>
      <c r="AX15" s="19" t="str">
        <f>IF(K15='Flyscreen Data'!$K$4,'Flyscreen Data'!$AF$1,'Flyscreen Data'!$AG$1)</f>
        <v>AccessoriesNA</v>
      </c>
    </row>
    <row r="16" spans="1:50" ht="36.75" customHeight="1" x14ac:dyDescent="0.2">
      <c r="A16" s="17">
        <v>9</v>
      </c>
      <c r="B16" s="40"/>
      <c r="C16" s="40"/>
      <c r="D16" s="4"/>
      <c r="E16" s="6"/>
      <c r="F16" s="5"/>
      <c r="G16" s="5"/>
      <c r="H16" s="5"/>
      <c r="I16" s="42"/>
      <c r="J16" s="42"/>
      <c r="K16" s="4"/>
      <c r="L16" s="6"/>
      <c r="M16" s="109"/>
      <c r="N16" s="109"/>
      <c r="O16" s="110"/>
      <c r="P16" s="109"/>
      <c r="Q16" s="82" t="str">
        <f t="shared" si="0"/>
        <v/>
      </c>
      <c r="R16" s="185"/>
      <c r="S16" s="186"/>
      <c r="T16" s="35"/>
      <c r="Z16" s="72" t="e">
        <f>IF(#REF!='Flyscreen Data'!$G$2,'Flyscreen Data'!$H$1,IF(#REF!='Flyscreen Data'!$G$3,'Flyscreen Data'!$I$1))</f>
        <v>#REF!</v>
      </c>
      <c r="AA16" s="72" t="b">
        <f>IF(J16='Flyscreen Data'!$J$2,'Flyscreen Data'!$K$1, IF(J16='Flyscreen Data'!$J$3,'Flyscreen Data'!$L$1, IF(J16='Flyscreen Data'!$J$4,'Flyscreen Data'!$M$1)))</f>
        <v>0</v>
      </c>
      <c r="AB16" s="100" t="b">
        <f>IF(G16='Flyscreen Data'!$B$15,'Flyscreen Data'!$C$1,IF(G16='Flyscreen Data'!$B$16,'Flyscreen Data'!$D$1))</f>
        <v>0</v>
      </c>
      <c r="AC16" s="100" t="b">
        <f>IF(G16='Flyscreen Data'!$B$15,'Flyscreen Data'!$E$1,IF(G16='Flyscreen Data'!$B$16,'Flyscreen Data'!$F$1))</f>
        <v>0</v>
      </c>
      <c r="AD16" s="100" t="e">
        <f>VLOOKUP(L16,'Flyscreen Data'!$V$2:$W$6,2,FALSE)</f>
        <v>#N/A</v>
      </c>
      <c r="AE16" s="100" t="e">
        <f t="shared" si="1"/>
        <v>#N/A</v>
      </c>
      <c r="AF16" s="116" t="e">
        <f>IF(AND(#REF!&gt;1,#REF!=""),"Enter","OK")</f>
        <v>#REF!</v>
      </c>
      <c r="AG16" s="116" t="e">
        <f>IF(AND(L16='Flyscreen Data'!$E$2,#REF!=""),"Enter","OK")</f>
        <v>#REF!</v>
      </c>
      <c r="AH16" s="72" t="str">
        <f>IF(AND(L16='Flyscreen Data'!$E$3,M16=""),"Enter","OK")</f>
        <v>OK</v>
      </c>
      <c r="AI16" s="72" t="str">
        <f>IF(AND(L16='Flyscreen Data'!$E$3,N16=""),"Enter","OK")</f>
        <v>OK</v>
      </c>
      <c r="AJ16" s="72" t="e">
        <f>VLOOKUP(G16,'Flyscreen Data'!$Z$2:$AA$3,2,FALSE)</f>
        <v>#N/A</v>
      </c>
      <c r="AK16" s="72" t="str">
        <f t="shared" si="2"/>
        <v/>
      </c>
      <c r="AL16" s="72" t="e">
        <f>VLOOKUP(G16,'Flyscreen Data'!$Z$2:$AB$3,3,FALSE)</f>
        <v>#N/A</v>
      </c>
      <c r="AM16" s="72" t="str">
        <f t="shared" si="3"/>
        <v/>
      </c>
      <c r="AN16" s="72" t="str">
        <f t="shared" si="4"/>
        <v/>
      </c>
      <c r="AO16" s="97" t="str">
        <f t="shared" si="5"/>
        <v>OK</v>
      </c>
      <c r="AP16" s="97" t="str">
        <f t="shared" si="6"/>
        <v>OK</v>
      </c>
      <c r="AQ16" s="97">
        <f t="shared" si="7"/>
        <v>0</v>
      </c>
      <c r="AR16" s="97" t="str">
        <f t="shared" si="8"/>
        <v>OK</v>
      </c>
      <c r="AS16" s="97" t="str">
        <f>IF(L16="","",IF(AND(L16&lt;&gt;'Flyscreen Data'!$E$3,M16&lt;&gt;""),"Error","OK"))</f>
        <v/>
      </c>
      <c r="AT16" s="97" t="str">
        <f>IF(L16="","",IF(AND(L16&lt;&gt;'Flyscreen Data'!$E$3,N16&lt;&gt;""),"Error","OK"))</f>
        <v/>
      </c>
      <c r="AU16" s="97" t="str">
        <f>IF(L16='Flyscreen Data'!$E$2,'Flyscreen Data'!$T$1,'Flyscreen Data'!$AE$1)</f>
        <v>BilateralNA</v>
      </c>
      <c r="AV16" s="97" t="str">
        <f>IF(L16="","",IF(AND(L16&lt;&gt;'Flyscreen Data'!$E$2,#REF!&lt;&gt;""),"Error","OK"))</f>
        <v/>
      </c>
      <c r="AW16" s="97" t="str">
        <f t="shared" si="9"/>
        <v/>
      </c>
      <c r="AX16" s="19" t="str">
        <f>IF(K16='Flyscreen Data'!$K$4,'Flyscreen Data'!$AF$1,'Flyscreen Data'!$AG$1)</f>
        <v>AccessoriesNA</v>
      </c>
    </row>
    <row r="17" spans="1:50" ht="36.75" customHeight="1" x14ac:dyDescent="0.2">
      <c r="A17" s="17">
        <v>10</v>
      </c>
      <c r="B17" s="40"/>
      <c r="C17" s="40"/>
      <c r="D17" s="4"/>
      <c r="E17" s="6"/>
      <c r="F17" s="5"/>
      <c r="G17" s="5"/>
      <c r="H17" s="5"/>
      <c r="I17" s="42"/>
      <c r="J17" s="42"/>
      <c r="K17" s="4"/>
      <c r="L17" s="6"/>
      <c r="M17" s="109"/>
      <c r="N17" s="109"/>
      <c r="O17" s="110"/>
      <c r="P17" s="109"/>
      <c r="Q17" s="82" t="str">
        <f t="shared" si="0"/>
        <v/>
      </c>
      <c r="R17" s="185"/>
      <c r="S17" s="186"/>
      <c r="T17" s="35"/>
      <c r="Z17" s="72" t="e">
        <f>IF(#REF!='Flyscreen Data'!$G$2,'Flyscreen Data'!$H$1,IF(#REF!='Flyscreen Data'!$G$3,'Flyscreen Data'!$I$1))</f>
        <v>#REF!</v>
      </c>
      <c r="AA17" s="72" t="b">
        <f>IF(J17='Flyscreen Data'!$J$2,'Flyscreen Data'!$K$1, IF(J17='Flyscreen Data'!$J$3,'Flyscreen Data'!$L$1, IF(J17='Flyscreen Data'!$J$4,'Flyscreen Data'!$M$1)))</f>
        <v>0</v>
      </c>
      <c r="AB17" s="100" t="b">
        <f>IF(G17='Flyscreen Data'!$B$15,'Flyscreen Data'!$C$1,IF(G17='Flyscreen Data'!$B$16,'Flyscreen Data'!$D$1))</f>
        <v>0</v>
      </c>
      <c r="AC17" s="100" t="b">
        <f>IF(G17='Flyscreen Data'!$B$15,'Flyscreen Data'!$E$1,IF(G17='Flyscreen Data'!$B$16,'Flyscreen Data'!$F$1))</f>
        <v>0</v>
      </c>
      <c r="AD17" s="100" t="e">
        <f>VLOOKUP(L17,'Flyscreen Data'!$V$2:$W$6,2,FALSE)</f>
        <v>#N/A</v>
      </c>
      <c r="AE17" s="100" t="e">
        <f t="shared" si="1"/>
        <v>#N/A</v>
      </c>
      <c r="AF17" s="116" t="e">
        <f>IF(AND(#REF!&gt;1,#REF!=""),"Enter","OK")</f>
        <v>#REF!</v>
      </c>
      <c r="AG17" s="116" t="e">
        <f>IF(AND(L17='Flyscreen Data'!$E$2,#REF!=""),"Enter","OK")</f>
        <v>#REF!</v>
      </c>
      <c r="AH17" s="72" t="str">
        <f>IF(AND(L17='Flyscreen Data'!$E$3,M17=""),"Enter","OK")</f>
        <v>OK</v>
      </c>
      <c r="AI17" s="72" t="str">
        <f>IF(AND(L17='Flyscreen Data'!$E$3,N17=""),"Enter","OK")</f>
        <v>OK</v>
      </c>
      <c r="AJ17" s="72" t="e">
        <f>VLOOKUP(G17,'Flyscreen Data'!$Z$2:$AA$3,2,FALSE)</f>
        <v>#N/A</v>
      </c>
      <c r="AK17" s="72" t="str">
        <f t="shared" si="2"/>
        <v/>
      </c>
      <c r="AL17" s="72" t="e">
        <f>VLOOKUP(G17,'Flyscreen Data'!$Z$2:$AB$3,3,FALSE)</f>
        <v>#N/A</v>
      </c>
      <c r="AM17" s="72" t="str">
        <f t="shared" si="3"/>
        <v/>
      </c>
      <c r="AN17" s="72" t="str">
        <f t="shared" si="4"/>
        <v/>
      </c>
      <c r="AO17" s="97" t="str">
        <f t="shared" si="5"/>
        <v>OK</v>
      </c>
      <c r="AP17" s="97" t="str">
        <f t="shared" si="6"/>
        <v>OK</v>
      </c>
      <c r="AQ17" s="97">
        <f t="shared" si="7"/>
        <v>0</v>
      </c>
      <c r="AR17" s="97" t="str">
        <f t="shared" si="8"/>
        <v>OK</v>
      </c>
      <c r="AS17" s="97" t="str">
        <f>IF(L17="","",IF(AND(L17&lt;&gt;'Flyscreen Data'!$E$3,M17&lt;&gt;""),"Error","OK"))</f>
        <v/>
      </c>
      <c r="AT17" s="97" t="str">
        <f>IF(L17="","",IF(AND(L17&lt;&gt;'Flyscreen Data'!$E$3,N17&lt;&gt;""),"Error","OK"))</f>
        <v/>
      </c>
      <c r="AU17" s="97" t="str">
        <f>IF(L17='Flyscreen Data'!$E$2,'Flyscreen Data'!$T$1,'Flyscreen Data'!$AE$1)</f>
        <v>BilateralNA</v>
      </c>
      <c r="AV17" s="97" t="str">
        <f>IF(L17="","",IF(AND(L17&lt;&gt;'Flyscreen Data'!$E$2,#REF!&lt;&gt;""),"Error","OK"))</f>
        <v/>
      </c>
      <c r="AW17" s="97" t="str">
        <f t="shared" si="9"/>
        <v/>
      </c>
      <c r="AX17" s="19" t="str">
        <f>IF(K17='Flyscreen Data'!$K$4,'Flyscreen Data'!$AF$1,'Flyscreen Data'!$AG$1)</f>
        <v>AccessoriesNA</v>
      </c>
    </row>
    <row r="18" spans="1:50" ht="36.75" customHeight="1" x14ac:dyDescent="0.2">
      <c r="A18" s="17">
        <v>11</v>
      </c>
      <c r="B18" s="40"/>
      <c r="C18" s="40"/>
      <c r="D18" s="4"/>
      <c r="E18" s="6"/>
      <c r="F18" s="5"/>
      <c r="G18" s="5"/>
      <c r="H18" s="5"/>
      <c r="I18" s="42"/>
      <c r="J18" s="42"/>
      <c r="K18" s="4"/>
      <c r="L18" s="6"/>
      <c r="M18" s="109"/>
      <c r="N18" s="109"/>
      <c r="O18" s="110"/>
      <c r="P18" s="109"/>
      <c r="Q18" s="82" t="str">
        <f t="shared" si="0"/>
        <v/>
      </c>
      <c r="R18" s="185"/>
      <c r="S18" s="186"/>
      <c r="T18" s="35"/>
      <c r="Z18" s="72" t="e">
        <f>IF(#REF!='Flyscreen Data'!$G$2,'Flyscreen Data'!$H$1,IF(#REF!='Flyscreen Data'!$G$3,'Flyscreen Data'!$I$1))</f>
        <v>#REF!</v>
      </c>
      <c r="AA18" s="72" t="b">
        <f>IF(J18='Flyscreen Data'!$J$2,'Flyscreen Data'!$K$1, IF(J18='Flyscreen Data'!$J$3,'Flyscreen Data'!$L$1, IF(J18='Flyscreen Data'!$J$4,'Flyscreen Data'!$M$1)))</f>
        <v>0</v>
      </c>
      <c r="AB18" s="100" t="b">
        <f>IF(G18='Flyscreen Data'!$B$15,'Flyscreen Data'!$C$1,IF(G18='Flyscreen Data'!$B$16,'Flyscreen Data'!$D$1))</f>
        <v>0</v>
      </c>
      <c r="AC18" s="100" t="b">
        <f>IF(G18='Flyscreen Data'!$B$15,'Flyscreen Data'!$E$1,IF(G18='Flyscreen Data'!$B$16,'Flyscreen Data'!$F$1))</f>
        <v>0</v>
      </c>
      <c r="AD18" s="100" t="e">
        <f>VLOOKUP(L18,'Flyscreen Data'!$V$2:$W$6,2,FALSE)</f>
        <v>#N/A</v>
      </c>
      <c r="AE18" s="100" t="e">
        <f t="shared" si="1"/>
        <v>#N/A</v>
      </c>
      <c r="AF18" s="116" t="e">
        <f>IF(AND(#REF!&gt;1,#REF!=""),"Enter","OK")</f>
        <v>#REF!</v>
      </c>
      <c r="AG18" s="116" t="e">
        <f>IF(AND(L18='Flyscreen Data'!$E$2,#REF!=""),"Enter","OK")</f>
        <v>#REF!</v>
      </c>
      <c r="AH18" s="72" t="str">
        <f>IF(AND(L18='Flyscreen Data'!$E$3,M18=""),"Enter","OK")</f>
        <v>OK</v>
      </c>
      <c r="AI18" s="72" t="str">
        <f>IF(AND(L18='Flyscreen Data'!$E$3,N18=""),"Enter","OK")</f>
        <v>OK</v>
      </c>
      <c r="AJ18" s="72" t="e">
        <f>VLOOKUP(G18,'Flyscreen Data'!$Z$2:$AA$3,2,FALSE)</f>
        <v>#N/A</v>
      </c>
      <c r="AK18" s="72" t="str">
        <f t="shared" si="2"/>
        <v/>
      </c>
      <c r="AL18" s="72" t="e">
        <f>VLOOKUP(G18,'Flyscreen Data'!$Z$2:$AB$3,3,FALSE)</f>
        <v>#N/A</v>
      </c>
      <c r="AM18" s="72" t="str">
        <f t="shared" si="3"/>
        <v/>
      </c>
      <c r="AN18" s="72" t="str">
        <f t="shared" si="4"/>
        <v/>
      </c>
      <c r="AO18" s="97" t="str">
        <f t="shared" si="5"/>
        <v>OK</v>
      </c>
      <c r="AP18" s="97" t="str">
        <f t="shared" si="6"/>
        <v>OK</v>
      </c>
      <c r="AQ18" s="97">
        <f t="shared" si="7"/>
        <v>0</v>
      </c>
      <c r="AR18" s="97" t="str">
        <f t="shared" si="8"/>
        <v>OK</v>
      </c>
      <c r="AS18" s="97" t="str">
        <f>IF(L18="","",IF(AND(L18&lt;&gt;'Flyscreen Data'!$E$3,M18&lt;&gt;""),"Error","OK"))</f>
        <v/>
      </c>
      <c r="AT18" s="97" t="str">
        <f>IF(L18="","",IF(AND(L18&lt;&gt;'Flyscreen Data'!$E$3,N18&lt;&gt;""),"Error","OK"))</f>
        <v/>
      </c>
      <c r="AU18" s="97" t="str">
        <f>IF(L18='Flyscreen Data'!$E$2,'Flyscreen Data'!$T$1,'Flyscreen Data'!$AE$1)</f>
        <v>BilateralNA</v>
      </c>
      <c r="AV18" s="97" t="str">
        <f>IF(L18="","",IF(AND(L18&lt;&gt;'Flyscreen Data'!$E$2,#REF!&lt;&gt;""),"Error","OK"))</f>
        <v/>
      </c>
      <c r="AW18" s="97" t="str">
        <f t="shared" si="9"/>
        <v/>
      </c>
      <c r="AX18" s="19" t="str">
        <f>IF(K18='Flyscreen Data'!$K$4,'Flyscreen Data'!$AF$1,'Flyscreen Data'!$AG$1)</f>
        <v>AccessoriesNA</v>
      </c>
    </row>
    <row r="19" spans="1:50" ht="36.75" customHeight="1" x14ac:dyDescent="0.2">
      <c r="A19" s="17">
        <v>12</v>
      </c>
      <c r="B19" s="40"/>
      <c r="C19" s="40"/>
      <c r="D19" s="4"/>
      <c r="E19" s="6"/>
      <c r="F19" s="5"/>
      <c r="G19" s="5"/>
      <c r="H19" s="5"/>
      <c r="I19" s="42"/>
      <c r="J19" s="42"/>
      <c r="K19" s="4"/>
      <c r="L19" s="6"/>
      <c r="M19" s="109"/>
      <c r="N19" s="109"/>
      <c r="O19" s="110"/>
      <c r="P19" s="109"/>
      <c r="Q19" s="82" t="str">
        <f t="shared" si="0"/>
        <v/>
      </c>
      <c r="R19" s="185"/>
      <c r="S19" s="186"/>
      <c r="T19" s="35"/>
      <c r="Z19" s="72" t="e">
        <f>IF(#REF!='Flyscreen Data'!$G$2,'Flyscreen Data'!$H$1,IF(#REF!='Flyscreen Data'!$G$3,'Flyscreen Data'!$I$1))</f>
        <v>#REF!</v>
      </c>
      <c r="AA19" s="72" t="b">
        <f>IF(J19='Flyscreen Data'!$J$2,'Flyscreen Data'!$K$1, IF(J19='Flyscreen Data'!$J$3,'Flyscreen Data'!$L$1, IF(J19='Flyscreen Data'!$J$4,'Flyscreen Data'!$M$1)))</f>
        <v>0</v>
      </c>
      <c r="AB19" s="100" t="b">
        <f>IF(G19='Flyscreen Data'!$B$15,'Flyscreen Data'!$C$1,IF(G19='Flyscreen Data'!$B$16,'Flyscreen Data'!$D$1))</f>
        <v>0</v>
      </c>
      <c r="AC19" s="100" t="b">
        <f>IF(G19='Flyscreen Data'!$B$15,'Flyscreen Data'!$E$1,IF(G19='Flyscreen Data'!$B$16,'Flyscreen Data'!$F$1))</f>
        <v>0</v>
      </c>
      <c r="AD19" s="100" t="e">
        <f>VLOOKUP(L19,'Flyscreen Data'!$V$2:$W$6,2,FALSE)</f>
        <v>#N/A</v>
      </c>
      <c r="AE19" s="100" t="e">
        <f t="shared" si="1"/>
        <v>#N/A</v>
      </c>
      <c r="AF19" s="116" t="e">
        <f>IF(AND(#REF!&gt;1,#REF!=""),"Enter","OK")</f>
        <v>#REF!</v>
      </c>
      <c r="AG19" s="116" t="e">
        <f>IF(AND(L19='Flyscreen Data'!$E$2,#REF!=""),"Enter","OK")</f>
        <v>#REF!</v>
      </c>
      <c r="AH19" s="72" t="str">
        <f>IF(AND(L19='Flyscreen Data'!$E$3,M19=""),"Enter","OK")</f>
        <v>OK</v>
      </c>
      <c r="AI19" s="72" t="str">
        <f>IF(AND(L19='Flyscreen Data'!$E$3,N19=""),"Enter","OK")</f>
        <v>OK</v>
      </c>
      <c r="AJ19" s="72" t="e">
        <f>VLOOKUP(G19,'Flyscreen Data'!$Z$2:$AA$3,2,FALSE)</f>
        <v>#N/A</v>
      </c>
      <c r="AK19" s="72" t="str">
        <f t="shared" si="2"/>
        <v/>
      </c>
      <c r="AL19" s="72" t="e">
        <f>VLOOKUP(G19,'Flyscreen Data'!$Z$2:$AB$3,3,FALSE)</f>
        <v>#N/A</v>
      </c>
      <c r="AM19" s="72" t="str">
        <f t="shared" si="3"/>
        <v/>
      </c>
      <c r="AN19" s="72" t="str">
        <f t="shared" si="4"/>
        <v/>
      </c>
      <c r="AO19" s="97" t="str">
        <f t="shared" si="5"/>
        <v>OK</v>
      </c>
      <c r="AP19" s="97" t="str">
        <f t="shared" si="6"/>
        <v>OK</v>
      </c>
      <c r="AQ19" s="97">
        <f t="shared" si="7"/>
        <v>0</v>
      </c>
      <c r="AR19" s="97" t="str">
        <f t="shared" si="8"/>
        <v>OK</v>
      </c>
      <c r="AS19" s="97" t="str">
        <f>IF(L19="","",IF(AND(L19&lt;&gt;'Flyscreen Data'!$E$3,M19&lt;&gt;""),"Error","OK"))</f>
        <v/>
      </c>
      <c r="AT19" s="97" t="str">
        <f>IF(L19="","",IF(AND(L19&lt;&gt;'Flyscreen Data'!$E$3,N19&lt;&gt;""),"Error","OK"))</f>
        <v/>
      </c>
      <c r="AU19" s="97" t="str">
        <f>IF(L19='Flyscreen Data'!$E$2,'Flyscreen Data'!$T$1,'Flyscreen Data'!$AE$1)</f>
        <v>BilateralNA</v>
      </c>
      <c r="AV19" s="97" t="str">
        <f>IF(L19="","",IF(AND(L19&lt;&gt;'Flyscreen Data'!$E$2,#REF!&lt;&gt;""),"Error","OK"))</f>
        <v/>
      </c>
      <c r="AW19" s="97" t="str">
        <f t="shared" si="9"/>
        <v/>
      </c>
      <c r="AX19" s="19" t="str">
        <f>IF(K19='Flyscreen Data'!$K$4,'Flyscreen Data'!$AF$1,'Flyscreen Data'!$AG$1)</f>
        <v>AccessoriesNA</v>
      </c>
    </row>
    <row r="20" spans="1:50" ht="36.75" customHeight="1" x14ac:dyDescent="0.2">
      <c r="A20" s="17">
        <v>13</v>
      </c>
      <c r="B20" s="40"/>
      <c r="C20" s="40"/>
      <c r="D20" s="4"/>
      <c r="E20" s="6"/>
      <c r="F20" s="5"/>
      <c r="G20" s="5"/>
      <c r="H20" s="5"/>
      <c r="I20" s="42"/>
      <c r="J20" s="42"/>
      <c r="K20" s="4"/>
      <c r="L20" s="6"/>
      <c r="M20" s="109"/>
      <c r="N20" s="109"/>
      <c r="O20" s="110"/>
      <c r="P20" s="109"/>
      <c r="Q20" s="82" t="str">
        <f t="shared" si="0"/>
        <v/>
      </c>
      <c r="R20" s="185"/>
      <c r="S20" s="186"/>
      <c r="T20" s="35"/>
      <c r="Z20" s="72" t="e">
        <f>IF(#REF!='Flyscreen Data'!$G$2,'Flyscreen Data'!$H$1,IF(#REF!='Flyscreen Data'!$G$3,'Flyscreen Data'!$I$1))</f>
        <v>#REF!</v>
      </c>
      <c r="AA20" s="72" t="b">
        <f>IF(J20='Flyscreen Data'!$J$2,'Flyscreen Data'!$K$1, IF(J20='Flyscreen Data'!$J$3,'Flyscreen Data'!$L$1, IF(J20='Flyscreen Data'!$J$4,'Flyscreen Data'!$M$1)))</f>
        <v>0</v>
      </c>
      <c r="AB20" s="100" t="b">
        <f>IF(G20='Flyscreen Data'!$B$15,'Flyscreen Data'!$C$1,IF(G20='Flyscreen Data'!$B$16,'Flyscreen Data'!$D$1))</f>
        <v>0</v>
      </c>
      <c r="AC20" s="100" t="b">
        <f>IF(G20='Flyscreen Data'!$B$15,'Flyscreen Data'!$E$1,IF(G20='Flyscreen Data'!$B$16,'Flyscreen Data'!$F$1))</f>
        <v>0</v>
      </c>
      <c r="AD20" s="100" t="e">
        <f>VLOOKUP(L20,'Flyscreen Data'!$V$2:$W$6,2,FALSE)</f>
        <v>#N/A</v>
      </c>
      <c r="AE20" s="100" t="e">
        <f t="shared" si="1"/>
        <v>#N/A</v>
      </c>
      <c r="AF20" s="116" t="e">
        <f>IF(AND(#REF!&gt;1,#REF!=""),"Enter","OK")</f>
        <v>#REF!</v>
      </c>
      <c r="AG20" s="116" t="e">
        <f>IF(AND(L20='Flyscreen Data'!$E$2,#REF!=""),"Enter","OK")</f>
        <v>#REF!</v>
      </c>
      <c r="AH20" s="72" t="str">
        <f>IF(AND(L20='Flyscreen Data'!$E$3,M20=""),"Enter","OK")</f>
        <v>OK</v>
      </c>
      <c r="AI20" s="72" t="str">
        <f>IF(AND(L20='Flyscreen Data'!$E$3,N20=""),"Enter","OK")</f>
        <v>OK</v>
      </c>
      <c r="AJ20" s="72" t="e">
        <f>VLOOKUP(G20,'Flyscreen Data'!$Z$2:$AA$3,2,FALSE)</f>
        <v>#N/A</v>
      </c>
      <c r="AK20" s="72" t="str">
        <f t="shared" si="2"/>
        <v/>
      </c>
      <c r="AL20" s="72" t="e">
        <f>VLOOKUP(G20,'Flyscreen Data'!$Z$2:$AB$3,3,FALSE)</f>
        <v>#N/A</v>
      </c>
      <c r="AM20" s="72" t="str">
        <f t="shared" si="3"/>
        <v/>
      </c>
      <c r="AN20" s="72" t="str">
        <f t="shared" si="4"/>
        <v/>
      </c>
      <c r="AO20" s="97" t="str">
        <f t="shared" si="5"/>
        <v>OK</v>
      </c>
      <c r="AP20" s="97" t="str">
        <f t="shared" si="6"/>
        <v>OK</v>
      </c>
      <c r="AQ20" s="97">
        <f t="shared" si="7"/>
        <v>0</v>
      </c>
      <c r="AR20" s="97" t="str">
        <f t="shared" si="8"/>
        <v>OK</v>
      </c>
      <c r="AS20" s="97" t="str">
        <f>IF(L20="","",IF(AND(L20&lt;&gt;'Flyscreen Data'!$E$3,M20&lt;&gt;""),"Error","OK"))</f>
        <v/>
      </c>
      <c r="AT20" s="97" t="str">
        <f>IF(L20="","",IF(AND(L20&lt;&gt;'Flyscreen Data'!$E$3,N20&lt;&gt;""),"Error","OK"))</f>
        <v/>
      </c>
      <c r="AU20" s="97" t="str">
        <f>IF(L20='Flyscreen Data'!$E$2,'Flyscreen Data'!$T$1,'Flyscreen Data'!$AE$1)</f>
        <v>BilateralNA</v>
      </c>
      <c r="AV20" s="97" t="str">
        <f>IF(L20="","",IF(AND(L20&lt;&gt;'Flyscreen Data'!$E$2,#REF!&lt;&gt;""),"Error","OK"))</f>
        <v/>
      </c>
      <c r="AW20" s="97" t="str">
        <f t="shared" si="9"/>
        <v/>
      </c>
      <c r="AX20" s="19" t="str">
        <f>IF(K20='Flyscreen Data'!$K$4,'Flyscreen Data'!$AF$1,'Flyscreen Data'!$AG$1)</f>
        <v>AccessoriesNA</v>
      </c>
    </row>
    <row r="21" spans="1:50" ht="36.75" customHeight="1" x14ac:dyDescent="0.2">
      <c r="A21" s="17">
        <v>14</v>
      </c>
      <c r="B21" s="40"/>
      <c r="C21" s="40"/>
      <c r="D21" s="4"/>
      <c r="E21" s="6"/>
      <c r="F21" s="5"/>
      <c r="G21" s="5"/>
      <c r="H21" s="5"/>
      <c r="I21" s="42"/>
      <c r="J21" s="42"/>
      <c r="K21" s="4"/>
      <c r="L21" s="6"/>
      <c r="M21" s="109"/>
      <c r="N21" s="109"/>
      <c r="O21" s="110"/>
      <c r="P21" s="109"/>
      <c r="Q21" s="82" t="str">
        <f t="shared" si="0"/>
        <v/>
      </c>
      <c r="R21" s="185"/>
      <c r="S21" s="186"/>
      <c r="T21" s="35"/>
      <c r="Z21" s="72" t="e">
        <f>IF(#REF!='Flyscreen Data'!$G$2,'Flyscreen Data'!$H$1,IF(#REF!='Flyscreen Data'!$G$3,'Flyscreen Data'!$I$1))</f>
        <v>#REF!</v>
      </c>
      <c r="AA21" s="72" t="b">
        <f>IF(J21='Flyscreen Data'!$J$2,'Flyscreen Data'!$K$1, IF(J21='Flyscreen Data'!$J$3,'Flyscreen Data'!$L$1, IF(J21='Flyscreen Data'!$J$4,'Flyscreen Data'!$M$1)))</f>
        <v>0</v>
      </c>
      <c r="AB21" s="100" t="b">
        <f>IF(G21='Flyscreen Data'!$B$15,'Flyscreen Data'!$C$1,IF(G21='Flyscreen Data'!$B$16,'Flyscreen Data'!$D$1))</f>
        <v>0</v>
      </c>
      <c r="AC21" s="100" t="b">
        <f>IF(G21='Flyscreen Data'!$B$15,'Flyscreen Data'!$E$1,IF(G21='Flyscreen Data'!$B$16,'Flyscreen Data'!$F$1))</f>
        <v>0</v>
      </c>
      <c r="AD21" s="100" t="e">
        <f>VLOOKUP(L21,'Flyscreen Data'!$V$2:$W$6,2,FALSE)</f>
        <v>#N/A</v>
      </c>
      <c r="AE21" s="100" t="e">
        <f t="shared" si="1"/>
        <v>#N/A</v>
      </c>
      <c r="AF21" s="116" t="e">
        <f>IF(AND(#REF!&gt;1,#REF!=""),"Enter","OK")</f>
        <v>#REF!</v>
      </c>
      <c r="AG21" s="116" t="e">
        <f>IF(AND(L21='Flyscreen Data'!$E$2,#REF!=""),"Enter","OK")</f>
        <v>#REF!</v>
      </c>
      <c r="AH21" s="72" t="str">
        <f>IF(AND(L21='Flyscreen Data'!$E$3,M21=""),"Enter","OK")</f>
        <v>OK</v>
      </c>
      <c r="AI21" s="72" t="str">
        <f>IF(AND(L21='Flyscreen Data'!$E$3,N21=""),"Enter","OK")</f>
        <v>OK</v>
      </c>
      <c r="AJ21" s="72" t="e">
        <f>VLOOKUP(G21,'Flyscreen Data'!$Z$2:$AA$3,2,FALSE)</f>
        <v>#N/A</v>
      </c>
      <c r="AK21" s="72" t="str">
        <f t="shared" si="2"/>
        <v/>
      </c>
      <c r="AL21" s="72" t="e">
        <f>VLOOKUP(G21,'Flyscreen Data'!$Z$2:$AB$3,3,FALSE)</f>
        <v>#N/A</v>
      </c>
      <c r="AM21" s="72" t="str">
        <f t="shared" si="3"/>
        <v/>
      </c>
      <c r="AN21" s="72" t="str">
        <f t="shared" si="4"/>
        <v/>
      </c>
      <c r="AO21" s="97" t="str">
        <f t="shared" si="5"/>
        <v>OK</v>
      </c>
      <c r="AP21" s="97" t="str">
        <f t="shared" si="6"/>
        <v>OK</v>
      </c>
      <c r="AQ21" s="97">
        <f t="shared" si="7"/>
        <v>0</v>
      </c>
      <c r="AR21" s="97" t="str">
        <f t="shared" si="8"/>
        <v>OK</v>
      </c>
      <c r="AS21" s="97" t="str">
        <f>IF(L21="","",IF(AND(L21&lt;&gt;'Flyscreen Data'!$E$3,M21&lt;&gt;""),"Error","OK"))</f>
        <v/>
      </c>
      <c r="AT21" s="97" t="str">
        <f>IF(L21="","",IF(AND(L21&lt;&gt;'Flyscreen Data'!$E$3,N21&lt;&gt;""),"Error","OK"))</f>
        <v/>
      </c>
      <c r="AU21" s="97" t="str">
        <f>IF(L21='Flyscreen Data'!$E$2,'Flyscreen Data'!$T$1,'Flyscreen Data'!$AE$1)</f>
        <v>BilateralNA</v>
      </c>
      <c r="AV21" s="97" t="str">
        <f>IF(L21="","",IF(AND(L21&lt;&gt;'Flyscreen Data'!$E$2,#REF!&lt;&gt;""),"Error","OK"))</f>
        <v/>
      </c>
      <c r="AW21" s="97" t="str">
        <f t="shared" si="9"/>
        <v/>
      </c>
      <c r="AX21" s="19" t="str">
        <f>IF(K21='Flyscreen Data'!$K$4,'Flyscreen Data'!$AF$1,'Flyscreen Data'!$AG$1)</f>
        <v>AccessoriesNA</v>
      </c>
    </row>
    <row r="22" spans="1:50" ht="36.75" customHeight="1" x14ac:dyDescent="0.2">
      <c r="A22" s="17">
        <v>15</v>
      </c>
      <c r="B22" s="40"/>
      <c r="C22" s="40"/>
      <c r="D22" s="4"/>
      <c r="E22" s="6"/>
      <c r="F22" s="5"/>
      <c r="G22" s="5"/>
      <c r="H22" s="5"/>
      <c r="I22" s="42"/>
      <c r="J22" s="42"/>
      <c r="K22" s="4"/>
      <c r="L22" s="6"/>
      <c r="M22" s="109"/>
      <c r="N22" s="109"/>
      <c r="O22" s="110"/>
      <c r="P22" s="109"/>
      <c r="Q22" s="82" t="str">
        <f t="shared" si="0"/>
        <v/>
      </c>
      <c r="R22" s="185"/>
      <c r="S22" s="186"/>
      <c r="T22" s="35"/>
      <c r="Z22" s="72" t="e">
        <f>IF(#REF!='Flyscreen Data'!$G$2,'Flyscreen Data'!$H$1,IF(#REF!='Flyscreen Data'!$G$3,'Flyscreen Data'!$I$1))</f>
        <v>#REF!</v>
      </c>
      <c r="AA22" s="72" t="b">
        <f>IF(J22='Flyscreen Data'!$J$2,'Flyscreen Data'!$K$1, IF(J22='Flyscreen Data'!$J$3,'Flyscreen Data'!$L$1, IF(J22='Flyscreen Data'!$J$4,'Flyscreen Data'!$M$1)))</f>
        <v>0</v>
      </c>
      <c r="AB22" s="100" t="b">
        <f>IF(G22='Flyscreen Data'!$B$15,'Flyscreen Data'!$C$1,IF(G22='Flyscreen Data'!$B$16,'Flyscreen Data'!$D$1))</f>
        <v>0</v>
      </c>
      <c r="AC22" s="100" t="b">
        <f>IF(G22='Flyscreen Data'!$B$15,'Flyscreen Data'!$E$1,IF(G22='Flyscreen Data'!$B$16,'Flyscreen Data'!$F$1))</f>
        <v>0</v>
      </c>
      <c r="AD22" s="100" t="e">
        <f>VLOOKUP(L22,'Flyscreen Data'!$V$2:$W$6,2,FALSE)</f>
        <v>#N/A</v>
      </c>
      <c r="AE22" s="100" t="e">
        <f t="shared" si="1"/>
        <v>#N/A</v>
      </c>
      <c r="AF22" s="116" t="e">
        <f>IF(AND(#REF!&gt;1,#REF!=""),"Enter","OK")</f>
        <v>#REF!</v>
      </c>
      <c r="AG22" s="116" t="e">
        <f>IF(AND(L22='Flyscreen Data'!$E$2,#REF!=""),"Enter","OK")</f>
        <v>#REF!</v>
      </c>
      <c r="AH22" s="72" t="str">
        <f>IF(AND(L22='Flyscreen Data'!$E$3,M22=""),"Enter","OK")</f>
        <v>OK</v>
      </c>
      <c r="AI22" s="72" t="str">
        <f>IF(AND(L22='Flyscreen Data'!$E$3,N22=""),"Enter","OK")</f>
        <v>OK</v>
      </c>
      <c r="AJ22" s="72" t="e">
        <f>VLOOKUP(G22,'Flyscreen Data'!$Z$2:$AA$3,2,FALSE)</f>
        <v>#N/A</v>
      </c>
      <c r="AK22" s="72" t="str">
        <f t="shared" si="2"/>
        <v/>
      </c>
      <c r="AL22" s="72" t="e">
        <f>VLOOKUP(G22,'Flyscreen Data'!$Z$2:$AB$3,3,FALSE)</f>
        <v>#N/A</v>
      </c>
      <c r="AM22" s="72" t="str">
        <f t="shared" si="3"/>
        <v/>
      </c>
      <c r="AN22" s="72" t="str">
        <f t="shared" si="4"/>
        <v/>
      </c>
      <c r="AO22" s="97" t="str">
        <f t="shared" si="5"/>
        <v>OK</v>
      </c>
      <c r="AP22" s="97" t="str">
        <f t="shared" si="6"/>
        <v>OK</v>
      </c>
      <c r="AQ22" s="97">
        <f t="shared" si="7"/>
        <v>0</v>
      </c>
      <c r="AR22" s="97" t="str">
        <f t="shared" si="8"/>
        <v>OK</v>
      </c>
      <c r="AS22" s="97" t="str">
        <f>IF(L22="","",IF(AND(L22&lt;&gt;'Flyscreen Data'!$E$3,M22&lt;&gt;""),"Error","OK"))</f>
        <v/>
      </c>
      <c r="AT22" s="97" t="str">
        <f>IF(L22="","",IF(AND(L22&lt;&gt;'Flyscreen Data'!$E$3,N22&lt;&gt;""),"Error","OK"))</f>
        <v/>
      </c>
      <c r="AU22" s="97" t="str">
        <f>IF(L22='Flyscreen Data'!$E$2,'Flyscreen Data'!$T$1,'Flyscreen Data'!$AE$1)</f>
        <v>BilateralNA</v>
      </c>
      <c r="AV22" s="97" t="str">
        <f>IF(L22="","",IF(AND(L22&lt;&gt;'Flyscreen Data'!$E$2,#REF!&lt;&gt;""),"Error","OK"))</f>
        <v/>
      </c>
      <c r="AW22" s="97" t="str">
        <f t="shared" si="9"/>
        <v/>
      </c>
      <c r="AX22" s="19" t="str">
        <f>IF(K22='Flyscreen Data'!$K$4,'Flyscreen Data'!$AF$1,'Flyscreen Data'!$AG$1)</f>
        <v>AccessoriesNA</v>
      </c>
    </row>
    <row r="23" spans="1:50" ht="36.75" customHeight="1" x14ac:dyDescent="0.2">
      <c r="A23" s="17">
        <v>16</v>
      </c>
      <c r="B23" s="40"/>
      <c r="C23" s="40"/>
      <c r="D23" s="4"/>
      <c r="E23" s="6"/>
      <c r="F23" s="5"/>
      <c r="G23" s="5"/>
      <c r="H23" s="5"/>
      <c r="I23" s="42"/>
      <c r="J23" s="42"/>
      <c r="K23" s="4"/>
      <c r="L23" s="6"/>
      <c r="M23" s="109"/>
      <c r="N23" s="109"/>
      <c r="O23" s="110"/>
      <c r="P23" s="109"/>
      <c r="Q23" s="82" t="str">
        <f t="shared" si="0"/>
        <v/>
      </c>
      <c r="R23" s="185"/>
      <c r="S23" s="186"/>
      <c r="T23" s="35"/>
      <c r="Z23" s="72" t="e">
        <f>IF(#REF!='Flyscreen Data'!$G$2,'Flyscreen Data'!$H$1,IF(#REF!='Flyscreen Data'!$G$3,'Flyscreen Data'!$I$1))</f>
        <v>#REF!</v>
      </c>
      <c r="AA23" s="72" t="b">
        <f>IF(J23='Flyscreen Data'!$J$2,'Flyscreen Data'!$K$1, IF(J23='Flyscreen Data'!$J$3,'Flyscreen Data'!$L$1, IF(J23='Flyscreen Data'!$J$4,'Flyscreen Data'!$M$1)))</f>
        <v>0</v>
      </c>
      <c r="AB23" s="100" t="b">
        <f>IF(G23='Flyscreen Data'!$B$15,'Flyscreen Data'!$C$1,IF(G23='Flyscreen Data'!$B$16,'Flyscreen Data'!$D$1))</f>
        <v>0</v>
      </c>
      <c r="AC23" s="100" t="b">
        <f>IF(G23='Flyscreen Data'!$B$15,'Flyscreen Data'!$E$1,IF(G23='Flyscreen Data'!$B$16,'Flyscreen Data'!$F$1))</f>
        <v>0</v>
      </c>
      <c r="AD23" s="100" t="e">
        <f>VLOOKUP(L23,'Flyscreen Data'!$V$2:$W$6,2,FALSE)</f>
        <v>#N/A</v>
      </c>
      <c r="AE23" s="100" t="e">
        <f t="shared" si="1"/>
        <v>#N/A</v>
      </c>
      <c r="AF23" s="116" t="e">
        <f>IF(AND(#REF!&gt;1,#REF!=""),"Enter","OK")</f>
        <v>#REF!</v>
      </c>
      <c r="AG23" s="116" t="e">
        <f>IF(AND(L23='Flyscreen Data'!$E$2,#REF!=""),"Enter","OK")</f>
        <v>#REF!</v>
      </c>
      <c r="AH23" s="72" t="str">
        <f>IF(AND(L23='Flyscreen Data'!$E$3,M23=""),"Enter","OK")</f>
        <v>OK</v>
      </c>
      <c r="AI23" s="72" t="str">
        <f>IF(AND(L23='Flyscreen Data'!$E$3,N23=""),"Enter","OK")</f>
        <v>OK</v>
      </c>
      <c r="AJ23" s="72" t="e">
        <f>VLOOKUP(G23,'Flyscreen Data'!$Z$2:$AA$3,2,FALSE)</f>
        <v>#N/A</v>
      </c>
      <c r="AK23" s="72" t="str">
        <f t="shared" si="2"/>
        <v/>
      </c>
      <c r="AL23" s="72" t="e">
        <f>VLOOKUP(G23,'Flyscreen Data'!$Z$2:$AB$3,3,FALSE)</f>
        <v>#N/A</v>
      </c>
      <c r="AM23" s="72" t="str">
        <f t="shared" si="3"/>
        <v/>
      </c>
      <c r="AN23" s="72" t="str">
        <f t="shared" si="4"/>
        <v/>
      </c>
      <c r="AO23" s="97" t="str">
        <f t="shared" si="5"/>
        <v>OK</v>
      </c>
      <c r="AP23" s="97" t="str">
        <f t="shared" si="6"/>
        <v>OK</v>
      </c>
      <c r="AQ23" s="97">
        <f t="shared" si="7"/>
        <v>0</v>
      </c>
      <c r="AR23" s="97" t="str">
        <f t="shared" si="8"/>
        <v>OK</v>
      </c>
      <c r="AS23" s="97" t="str">
        <f>IF(L23="","",IF(AND(L23&lt;&gt;'Flyscreen Data'!$E$3,M23&lt;&gt;""),"Error","OK"))</f>
        <v/>
      </c>
      <c r="AT23" s="97" t="str">
        <f>IF(L23="","",IF(AND(L23&lt;&gt;'Flyscreen Data'!$E$3,N23&lt;&gt;""),"Error","OK"))</f>
        <v/>
      </c>
      <c r="AU23" s="97" t="str">
        <f>IF(L23='Flyscreen Data'!$E$2,'Flyscreen Data'!$T$1,'Flyscreen Data'!$AE$1)</f>
        <v>BilateralNA</v>
      </c>
      <c r="AV23" s="97" t="str">
        <f>IF(L23="","",IF(AND(L23&lt;&gt;'Flyscreen Data'!$E$2,#REF!&lt;&gt;""),"Error","OK"))</f>
        <v/>
      </c>
      <c r="AW23" s="97" t="str">
        <f t="shared" si="9"/>
        <v/>
      </c>
      <c r="AX23" s="19" t="str">
        <f>IF(K23='Flyscreen Data'!$K$4,'Flyscreen Data'!$AF$1,'Flyscreen Data'!$AG$1)</f>
        <v>AccessoriesNA</v>
      </c>
    </row>
    <row r="24" spans="1:50" ht="36.75" customHeight="1" x14ac:dyDescent="0.2">
      <c r="A24" s="17">
        <v>17</v>
      </c>
      <c r="B24" s="40"/>
      <c r="C24" s="8"/>
      <c r="D24" s="4"/>
      <c r="E24" s="6"/>
      <c r="F24" s="5"/>
      <c r="G24" s="5"/>
      <c r="H24" s="5"/>
      <c r="I24" s="42"/>
      <c r="J24" s="42"/>
      <c r="K24" s="4"/>
      <c r="L24" s="6"/>
      <c r="M24" s="109"/>
      <c r="N24" s="109"/>
      <c r="O24" s="110"/>
      <c r="P24" s="109"/>
      <c r="Q24" s="82" t="str">
        <f t="shared" si="0"/>
        <v/>
      </c>
      <c r="R24" s="185"/>
      <c r="S24" s="186"/>
      <c r="T24" s="35"/>
      <c r="Z24" s="72" t="e">
        <f>IF(#REF!='Flyscreen Data'!$G$2,'Flyscreen Data'!$H$1,IF(#REF!='Flyscreen Data'!$G$3,'Flyscreen Data'!$I$1))</f>
        <v>#REF!</v>
      </c>
      <c r="AA24" s="72" t="b">
        <f>IF(J24='Flyscreen Data'!$J$2,'Flyscreen Data'!$K$1, IF(J24='Flyscreen Data'!$J$3,'Flyscreen Data'!$L$1, IF(J24='Flyscreen Data'!$J$4,'Flyscreen Data'!$M$1)))</f>
        <v>0</v>
      </c>
      <c r="AB24" s="100" t="b">
        <f>IF(G24='Flyscreen Data'!$B$15,'Flyscreen Data'!$C$1,IF(G24='Flyscreen Data'!$B$16,'Flyscreen Data'!$D$1))</f>
        <v>0</v>
      </c>
      <c r="AC24" s="100" t="b">
        <f>IF(G24='Flyscreen Data'!$B$15,'Flyscreen Data'!$E$1,IF(G24='Flyscreen Data'!$B$16,'Flyscreen Data'!$F$1))</f>
        <v>0</v>
      </c>
      <c r="AD24" s="100" t="e">
        <f>VLOOKUP(L24,'Flyscreen Data'!$V$2:$W$6,2,FALSE)</f>
        <v>#N/A</v>
      </c>
      <c r="AE24" s="100" t="e">
        <f t="shared" si="1"/>
        <v>#N/A</v>
      </c>
      <c r="AF24" s="116" t="e">
        <f>IF(AND(#REF!&gt;1,#REF!=""),"Enter","OK")</f>
        <v>#REF!</v>
      </c>
      <c r="AG24" s="116" t="e">
        <f>IF(AND(L24='Flyscreen Data'!$E$2,#REF!=""),"Enter","OK")</f>
        <v>#REF!</v>
      </c>
      <c r="AH24" s="72" t="str">
        <f>IF(AND(L24='Flyscreen Data'!$E$3,M24=""),"Enter","OK")</f>
        <v>OK</v>
      </c>
      <c r="AI24" s="72" t="str">
        <f>IF(AND(L24='Flyscreen Data'!$E$3,N24=""),"Enter","OK")</f>
        <v>OK</v>
      </c>
      <c r="AJ24" s="72" t="e">
        <f>VLOOKUP(G24,'Flyscreen Data'!$Z$2:$AA$3,2,FALSE)</f>
        <v>#N/A</v>
      </c>
      <c r="AK24" s="72" t="str">
        <f t="shared" si="2"/>
        <v/>
      </c>
      <c r="AL24" s="72" t="e">
        <f>VLOOKUP(G24,'Flyscreen Data'!$Z$2:$AB$3,3,FALSE)</f>
        <v>#N/A</v>
      </c>
      <c r="AM24" s="72" t="str">
        <f t="shared" si="3"/>
        <v/>
      </c>
      <c r="AN24" s="72" t="str">
        <f t="shared" si="4"/>
        <v/>
      </c>
      <c r="AO24" s="97" t="str">
        <f t="shared" si="5"/>
        <v>OK</v>
      </c>
      <c r="AP24" s="97" t="str">
        <f t="shared" si="6"/>
        <v>OK</v>
      </c>
      <c r="AQ24" s="97">
        <f t="shared" si="7"/>
        <v>0</v>
      </c>
      <c r="AR24" s="97" t="str">
        <f t="shared" si="8"/>
        <v>OK</v>
      </c>
      <c r="AS24" s="97" t="str">
        <f>IF(L24="","",IF(AND(L24&lt;&gt;'Flyscreen Data'!$E$3,M24&lt;&gt;""),"Error","OK"))</f>
        <v/>
      </c>
      <c r="AT24" s="97" t="str">
        <f>IF(L24="","",IF(AND(L24&lt;&gt;'Flyscreen Data'!$E$3,N24&lt;&gt;""),"Error","OK"))</f>
        <v/>
      </c>
      <c r="AU24" s="97" t="str">
        <f>IF(L24='Flyscreen Data'!$E$2,'Flyscreen Data'!$T$1,'Flyscreen Data'!$AE$1)</f>
        <v>BilateralNA</v>
      </c>
      <c r="AV24" s="97" t="str">
        <f>IF(L24="","",IF(AND(L24&lt;&gt;'Flyscreen Data'!$E$2,#REF!&lt;&gt;""),"Error","OK"))</f>
        <v/>
      </c>
      <c r="AW24" s="97" t="str">
        <f t="shared" si="9"/>
        <v/>
      </c>
      <c r="AX24" s="19" t="str">
        <f>IF(K24='Flyscreen Data'!$K$4,'Flyscreen Data'!$AF$1,'Flyscreen Data'!$AG$1)</f>
        <v>AccessoriesNA</v>
      </c>
    </row>
    <row r="25" spans="1:50" ht="36.75" customHeight="1" x14ac:dyDescent="0.2">
      <c r="A25" s="17">
        <v>18</v>
      </c>
      <c r="B25" s="40"/>
      <c r="C25" s="40"/>
      <c r="D25" s="4"/>
      <c r="E25" s="6"/>
      <c r="F25" s="5"/>
      <c r="G25" s="5"/>
      <c r="H25" s="5"/>
      <c r="I25" s="42"/>
      <c r="J25" s="42"/>
      <c r="K25" s="4"/>
      <c r="L25" s="6"/>
      <c r="M25" s="109"/>
      <c r="N25" s="109"/>
      <c r="O25" s="110"/>
      <c r="P25" s="109"/>
      <c r="Q25" s="82" t="str">
        <f t="shared" si="0"/>
        <v/>
      </c>
      <c r="R25" s="185"/>
      <c r="S25" s="186"/>
      <c r="T25" s="35"/>
      <c r="Z25" s="72" t="e">
        <f>IF(#REF!='Flyscreen Data'!$G$2,'Flyscreen Data'!$H$1,IF(#REF!='Flyscreen Data'!$G$3,'Flyscreen Data'!$I$1))</f>
        <v>#REF!</v>
      </c>
      <c r="AA25" s="72" t="b">
        <f>IF(J25='Flyscreen Data'!$J$2,'Flyscreen Data'!$K$1, IF(J25='Flyscreen Data'!$J$3,'Flyscreen Data'!$L$1, IF(J25='Flyscreen Data'!$J$4,'Flyscreen Data'!$M$1)))</f>
        <v>0</v>
      </c>
      <c r="AB25" s="100" t="b">
        <f>IF(G25='Flyscreen Data'!$B$15,'Flyscreen Data'!$C$1,IF(G25='Flyscreen Data'!$B$16,'Flyscreen Data'!$D$1))</f>
        <v>0</v>
      </c>
      <c r="AC25" s="100" t="b">
        <f>IF(G25='Flyscreen Data'!$B$15,'Flyscreen Data'!$E$1,IF(G25='Flyscreen Data'!$B$16,'Flyscreen Data'!$F$1))</f>
        <v>0</v>
      </c>
      <c r="AD25" s="100" t="e">
        <f>VLOOKUP(L25,'Flyscreen Data'!$V$2:$W$6,2,FALSE)</f>
        <v>#N/A</v>
      </c>
      <c r="AE25" s="100" t="e">
        <f t="shared" si="1"/>
        <v>#N/A</v>
      </c>
      <c r="AF25" s="116" t="e">
        <f>IF(AND(#REF!&gt;1,#REF!=""),"Enter","OK")</f>
        <v>#REF!</v>
      </c>
      <c r="AG25" s="116" t="e">
        <f>IF(AND(L25='Flyscreen Data'!$E$2,#REF!=""),"Enter","OK")</f>
        <v>#REF!</v>
      </c>
      <c r="AH25" s="72" t="str">
        <f>IF(AND(L25='Flyscreen Data'!$E$3,M25=""),"Enter","OK")</f>
        <v>OK</v>
      </c>
      <c r="AI25" s="72" t="str">
        <f>IF(AND(L25='Flyscreen Data'!$E$3,N25=""),"Enter","OK")</f>
        <v>OK</v>
      </c>
      <c r="AJ25" s="72" t="e">
        <f>VLOOKUP(G25,'Flyscreen Data'!$Z$2:$AA$3,2,FALSE)</f>
        <v>#N/A</v>
      </c>
      <c r="AK25" s="72" t="str">
        <f t="shared" si="2"/>
        <v/>
      </c>
      <c r="AL25" s="72" t="e">
        <f>VLOOKUP(G25,'Flyscreen Data'!$Z$2:$AB$3,3,FALSE)</f>
        <v>#N/A</v>
      </c>
      <c r="AM25" s="72" t="str">
        <f t="shared" si="3"/>
        <v/>
      </c>
      <c r="AN25" s="72" t="str">
        <f t="shared" si="4"/>
        <v/>
      </c>
      <c r="AO25" s="97" t="str">
        <f t="shared" si="5"/>
        <v>OK</v>
      </c>
      <c r="AP25" s="97" t="str">
        <f t="shared" si="6"/>
        <v>OK</v>
      </c>
      <c r="AQ25" s="97">
        <f t="shared" si="7"/>
        <v>0</v>
      </c>
      <c r="AR25" s="97" t="str">
        <f t="shared" si="8"/>
        <v>OK</v>
      </c>
      <c r="AS25" s="97" t="str">
        <f>IF(L25="","",IF(AND(L25&lt;&gt;'Flyscreen Data'!$E$3,M25&lt;&gt;""),"Error","OK"))</f>
        <v/>
      </c>
      <c r="AT25" s="97" t="str">
        <f>IF(L25="","",IF(AND(L25&lt;&gt;'Flyscreen Data'!$E$3,N25&lt;&gt;""),"Error","OK"))</f>
        <v/>
      </c>
      <c r="AU25" s="97" t="str">
        <f>IF(L25='Flyscreen Data'!$E$2,'Flyscreen Data'!$T$1,'Flyscreen Data'!$AE$1)</f>
        <v>BilateralNA</v>
      </c>
      <c r="AV25" s="97" t="str">
        <f>IF(L25="","",IF(AND(L25&lt;&gt;'Flyscreen Data'!$E$2,#REF!&lt;&gt;""),"Error","OK"))</f>
        <v/>
      </c>
      <c r="AW25" s="97" t="str">
        <f t="shared" si="9"/>
        <v/>
      </c>
      <c r="AX25" s="19" t="str">
        <f>IF(K25='Flyscreen Data'!$K$4,'Flyscreen Data'!$AF$1,'Flyscreen Data'!$AG$1)</f>
        <v>AccessoriesNA</v>
      </c>
    </row>
    <row r="26" spans="1:50" ht="36.75" customHeight="1" x14ac:dyDescent="0.2">
      <c r="A26" s="17">
        <v>19</v>
      </c>
      <c r="B26" s="40"/>
      <c r="C26" s="40"/>
      <c r="D26" s="4"/>
      <c r="E26" s="6"/>
      <c r="F26" s="5"/>
      <c r="G26" s="5"/>
      <c r="H26" s="5"/>
      <c r="I26" s="42"/>
      <c r="J26" s="42"/>
      <c r="K26" s="4"/>
      <c r="L26" s="6"/>
      <c r="M26" s="109"/>
      <c r="N26" s="109"/>
      <c r="O26" s="110"/>
      <c r="P26" s="109"/>
      <c r="Q26" s="82" t="str">
        <f t="shared" si="0"/>
        <v/>
      </c>
      <c r="R26" s="185"/>
      <c r="S26" s="186"/>
      <c r="T26" s="35"/>
      <c r="Z26" s="72" t="e">
        <f>IF(#REF!='Flyscreen Data'!$G$2,'Flyscreen Data'!$H$1,IF(#REF!='Flyscreen Data'!$G$3,'Flyscreen Data'!$I$1))</f>
        <v>#REF!</v>
      </c>
      <c r="AA26" s="72" t="b">
        <f>IF(J26='Flyscreen Data'!$J$2,'Flyscreen Data'!$K$1, IF(J26='Flyscreen Data'!$J$3,'Flyscreen Data'!$L$1, IF(J26='Flyscreen Data'!$J$4,'Flyscreen Data'!$M$1)))</f>
        <v>0</v>
      </c>
      <c r="AB26" s="100" t="b">
        <f>IF(G26='Flyscreen Data'!$B$15,'Flyscreen Data'!$C$1,IF(G26='Flyscreen Data'!$B$16,'Flyscreen Data'!$D$1))</f>
        <v>0</v>
      </c>
      <c r="AC26" s="100" t="b">
        <f>IF(G26='Flyscreen Data'!$B$15,'Flyscreen Data'!$E$1,IF(G26='Flyscreen Data'!$B$16,'Flyscreen Data'!$F$1))</f>
        <v>0</v>
      </c>
      <c r="AD26" s="100" t="e">
        <f>VLOOKUP(L26,'Flyscreen Data'!$V$2:$W$6,2,FALSE)</f>
        <v>#N/A</v>
      </c>
      <c r="AE26" s="100" t="e">
        <f t="shared" si="1"/>
        <v>#N/A</v>
      </c>
      <c r="AF26" s="116" t="e">
        <f>IF(AND(#REF!&gt;1,#REF!=""),"Enter","OK")</f>
        <v>#REF!</v>
      </c>
      <c r="AG26" s="116" t="e">
        <f>IF(AND(L26='Flyscreen Data'!$E$2,#REF!=""),"Enter","OK")</f>
        <v>#REF!</v>
      </c>
      <c r="AH26" s="72" t="str">
        <f>IF(AND(L26='Flyscreen Data'!$E$3,M26=""),"Enter","OK")</f>
        <v>OK</v>
      </c>
      <c r="AI26" s="72" t="str">
        <f>IF(AND(L26='Flyscreen Data'!$E$3,N26=""),"Enter","OK")</f>
        <v>OK</v>
      </c>
      <c r="AJ26" s="72" t="e">
        <f>VLOOKUP(G26,'Flyscreen Data'!$Z$2:$AA$3,2,FALSE)</f>
        <v>#N/A</v>
      </c>
      <c r="AK26" s="72" t="str">
        <f t="shared" si="2"/>
        <v/>
      </c>
      <c r="AL26" s="72" t="e">
        <f>VLOOKUP(G26,'Flyscreen Data'!$Z$2:$AB$3,3,FALSE)</f>
        <v>#N/A</v>
      </c>
      <c r="AM26" s="72" t="str">
        <f t="shared" si="3"/>
        <v/>
      </c>
      <c r="AN26" s="72" t="str">
        <f t="shared" si="4"/>
        <v/>
      </c>
      <c r="AO26" s="97" t="str">
        <f t="shared" si="5"/>
        <v>OK</v>
      </c>
      <c r="AP26" s="97" t="str">
        <f t="shared" si="6"/>
        <v>OK</v>
      </c>
      <c r="AQ26" s="97">
        <f t="shared" si="7"/>
        <v>0</v>
      </c>
      <c r="AR26" s="97" t="str">
        <f t="shared" si="8"/>
        <v>OK</v>
      </c>
      <c r="AS26" s="97" t="str">
        <f>IF(L26="","",IF(AND(L26&lt;&gt;'Flyscreen Data'!$E$3,M26&lt;&gt;""),"Error","OK"))</f>
        <v/>
      </c>
      <c r="AT26" s="97" t="str">
        <f>IF(L26="","",IF(AND(L26&lt;&gt;'Flyscreen Data'!$E$3,N26&lt;&gt;""),"Error","OK"))</f>
        <v/>
      </c>
      <c r="AU26" s="97" t="str">
        <f>IF(L26='Flyscreen Data'!$E$2,'Flyscreen Data'!$T$1,'Flyscreen Data'!$AE$1)</f>
        <v>BilateralNA</v>
      </c>
      <c r="AV26" s="97" t="str">
        <f>IF(L26="","",IF(AND(L26&lt;&gt;'Flyscreen Data'!$E$2,#REF!&lt;&gt;""),"Error","OK"))</f>
        <v/>
      </c>
      <c r="AW26" s="97" t="str">
        <f t="shared" si="9"/>
        <v/>
      </c>
      <c r="AX26" s="19" t="str">
        <f>IF(K26='Flyscreen Data'!$K$4,'Flyscreen Data'!$AF$1,'Flyscreen Data'!$AG$1)</f>
        <v>AccessoriesNA</v>
      </c>
    </row>
    <row r="27" spans="1:50" ht="36.75" customHeight="1" thickBot="1" x14ac:dyDescent="0.25">
      <c r="A27" s="18">
        <v>20</v>
      </c>
      <c r="B27" s="26"/>
      <c r="C27" s="39"/>
      <c r="D27" s="26"/>
      <c r="E27" s="28"/>
      <c r="F27" s="27"/>
      <c r="G27" s="27"/>
      <c r="H27" s="27"/>
      <c r="I27" s="44"/>
      <c r="J27" s="44"/>
      <c r="K27" s="26"/>
      <c r="L27" s="28"/>
      <c r="M27" s="111"/>
      <c r="N27" s="111"/>
      <c r="O27" s="112"/>
      <c r="P27" s="111"/>
      <c r="Q27" s="83" t="str">
        <f t="shared" si="0"/>
        <v/>
      </c>
      <c r="R27" s="201"/>
      <c r="S27" s="202"/>
      <c r="T27" s="35"/>
      <c r="Z27" s="72" t="e">
        <f>IF(#REF!='Flyscreen Data'!$G$2,'Flyscreen Data'!$H$1,IF(#REF!='Flyscreen Data'!$G$3,'Flyscreen Data'!$I$1))</f>
        <v>#REF!</v>
      </c>
      <c r="AA27" s="72" t="b">
        <f>IF(J27='Flyscreen Data'!$J$2,'Flyscreen Data'!$K$1, IF(J27='Flyscreen Data'!$J$3,'Flyscreen Data'!$L$1, IF(J27='Flyscreen Data'!$J$4,'Flyscreen Data'!$M$1)))</f>
        <v>0</v>
      </c>
      <c r="AB27" s="100" t="b">
        <f>IF(G27='Flyscreen Data'!$B$15,'Flyscreen Data'!$C$1,IF(G27='Flyscreen Data'!$B$16,'Flyscreen Data'!$D$1))</f>
        <v>0</v>
      </c>
      <c r="AC27" s="100" t="b">
        <f>IF(G27='Flyscreen Data'!$B$15,'Flyscreen Data'!$E$1,IF(G27='Flyscreen Data'!$B$16,'Flyscreen Data'!$F$1))</f>
        <v>0</v>
      </c>
      <c r="AD27" s="100" t="e">
        <f>VLOOKUP(L27,'Flyscreen Data'!$V$2:$W$6,2,FALSE)</f>
        <v>#N/A</v>
      </c>
      <c r="AE27" s="100" t="e">
        <f t="shared" si="1"/>
        <v>#N/A</v>
      </c>
      <c r="AF27" s="116" t="e">
        <f>IF(AND(#REF!&gt;1,#REF!=""),"Enter","OK")</f>
        <v>#REF!</v>
      </c>
      <c r="AG27" s="116" t="e">
        <f>IF(AND(L27='Flyscreen Data'!$E$2,#REF!=""),"Enter","OK")</f>
        <v>#REF!</v>
      </c>
      <c r="AH27" s="72" t="str">
        <f>IF(AND(L27='Flyscreen Data'!$E$3,M27=""),"Enter","OK")</f>
        <v>OK</v>
      </c>
      <c r="AI27" s="72" t="str">
        <f>IF(AND(L27='Flyscreen Data'!$E$3,N27=""),"Enter","OK")</f>
        <v>OK</v>
      </c>
      <c r="AJ27" s="72" t="e">
        <f>VLOOKUP(G27,'Flyscreen Data'!$Z$2:$AA$3,2,FALSE)</f>
        <v>#N/A</v>
      </c>
      <c r="AK27" s="72" t="str">
        <f t="shared" si="2"/>
        <v/>
      </c>
      <c r="AL27" s="72" t="e">
        <f>VLOOKUP(G27,'Flyscreen Data'!$Z$2:$AB$3,3,FALSE)</f>
        <v>#N/A</v>
      </c>
      <c r="AM27" s="72" t="str">
        <f t="shared" si="3"/>
        <v/>
      </c>
      <c r="AN27" s="72" t="str">
        <f t="shared" si="4"/>
        <v/>
      </c>
      <c r="AO27" s="97" t="str">
        <f t="shared" si="5"/>
        <v>OK</v>
      </c>
      <c r="AP27" s="97" t="str">
        <f t="shared" si="6"/>
        <v>OK</v>
      </c>
      <c r="AQ27" s="97">
        <f t="shared" si="7"/>
        <v>0</v>
      </c>
      <c r="AR27" s="97" t="str">
        <f t="shared" si="8"/>
        <v>OK</v>
      </c>
      <c r="AS27" s="97" t="str">
        <f>IF(L27="","",IF(AND(L27&lt;&gt;'Flyscreen Data'!$E$3,M27&lt;&gt;""),"Error","OK"))</f>
        <v/>
      </c>
      <c r="AT27" s="97" t="str">
        <f>IF(L27="","",IF(AND(L27&lt;&gt;'Flyscreen Data'!$E$3,N27&lt;&gt;""),"Error","OK"))</f>
        <v/>
      </c>
      <c r="AU27" s="97" t="str">
        <f>IF(L27='Flyscreen Data'!$E$2,'Flyscreen Data'!$T$1,'Flyscreen Data'!$AE$1)</f>
        <v>BilateralNA</v>
      </c>
      <c r="AV27" s="97" t="str">
        <f>IF(L27="","",IF(AND(L27&lt;&gt;'Flyscreen Data'!$E$2,#REF!&lt;&gt;""),"Error","OK"))</f>
        <v/>
      </c>
      <c r="AW27" s="97" t="str">
        <f t="shared" si="9"/>
        <v/>
      </c>
      <c r="AX27" s="19" t="str">
        <f>IF(K27='Flyscreen Data'!$K$4,'Flyscreen Data'!$AF$1,'Flyscreen Data'!$AG$1)</f>
        <v>AccessoriesNA</v>
      </c>
    </row>
    <row r="28" spans="1:50" ht="15.75" thickTop="1" x14ac:dyDescent="0.2"/>
  </sheetData>
  <sheetProtection password="A0FF" sheet="1" objects="1" scenarios="1"/>
  <mergeCells count="38">
    <mergeCell ref="R21:S21"/>
    <mergeCell ref="R22:S22"/>
    <mergeCell ref="R27:S27"/>
    <mergeCell ref="R23:S23"/>
    <mergeCell ref="R24:S24"/>
    <mergeCell ref="R25:S25"/>
    <mergeCell ref="R26:S26"/>
    <mergeCell ref="R17:S17"/>
    <mergeCell ref="R14:S14"/>
    <mergeCell ref="R18:S18"/>
    <mergeCell ref="R19:S19"/>
    <mergeCell ref="R20:S20"/>
    <mergeCell ref="R11:S11"/>
    <mergeCell ref="R13:S13"/>
    <mergeCell ref="R12:S12"/>
    <mergeCell ref="R15:S15"/>
    <mergeCell ref="R16:S16"/>
    <mergeCell ref="K1:R1"/>
    <mergeCell ref="R7:S7"/>
    <mergeCell ref="R8:S8"/>
    <mergeCell ref="R9:S9"/>
    <mergeCell ref="R10:S10"/>
    <mergeCell ref="S4:S5"/>
    <mergeCell ref="K6:R6"/>
    <mergeCell ref="K5:R5"/>
    <mergeCell ref="K4:R4"/>
    <mergeCell ref="K3:R3"/>
    <mergeCell ref="K2:R2"/>
    <mergeCell ref="I1:J1"/>
    <mergeCell ref="I2:J2"/>
    <mergeCell ref="I3:J3"/>
    <mergeCell ref="I4:J4"/>
    <mergeCell ref="I5:J5"/>
    <mergeCell ref="E2:G2"/>
    <mergeCell ref="A6:G6"/>
    <mergeCell ref="A4:B4"/>
    <mergeCell ref="C4:D4"/>
    <mergeCell ref="F4:G4"/>
  </mergeCells>
  <conditionalFormatting sqref="C8:C27">
    <cfRule type="cellIs" dxfId="16" priority="32" stopIfTrue="1" operator="greaterThan">
      <formula>1</formula>
    </cfRule>
  </conditionalFormatting>
  <conditionalFormatting sqref="D8:D27">
    <cfRule type="expression" dxfId="15" priority="15">
      <formula>AK8="Error"</formula>
    </cfRule>
    <cfRule type="expression" dxfId="14" priority="23">
      <formula>AE8="Oversize"</formula>
    </cfRule>
  </conditionalFormatting>
  <conditionalFormatting sqref="L8:L27">
    <cfRule type="expression" dxfId="13" priority="21">
      <formula>AG8="Enter"</formula>
    </cfRule>
    <cfRule type="expression" dxfId="12" priority="22">
      <formula>AE8="Oversize"</formula>
    </cfRule>
  </conditionalFormatting>
  <conditionalFormatting sqref="M8:M27">
    <cfRule type="expression" dxfId="11" priority="17">
      <formula>AH8="Enter"</formula>
    </cfRule>
  </conditionalFormatting>
  <conditionalFormatting sqref="N8:N27">
    <cfRule type="expression" dxfId="10" priority="16">
      <formula>AI8="Enter"</formula>
    </cfRule>
  </conditionalFormatting>
  <conditionalFormatting sqref="E8:E27">
    <cfRule type="expression" dxfId="9" priority="14">
      <formula>AM8="Error"</formula>
    </cfRule>
  </conditionalFormatting>
  <conditionalFormatting sqref="E8:E27">
    <cfRule type="expression" dxfId="8" priority="13">
      <formula>AN8="Error"</formula>
    </cfRule>
  </conditionalFormatting>
  <conditionalFormatting sqref="M8:M27">
    <cfRule type="expression" dxfId="7" priority="12">
      <formula>AO8="Error"</formula>
    </cfRule>
  </conditionalFormatting>
  <conditionalFormatting sqref="N8:N27">
    <cfRule type="expression" dxfId="6" priority="11">
      <formula>AP8="Error"</formula>
    </cfRule>
  </conditionalFormatting>
  <conditionalFormatting sqref="M8:M27">
    <cfRule type="expression" dxfId="5" priority="9">
      <formula>AR8="Error"</formula>
    </cfRule>
  </conditionalFormatting>
  <conditionalFormatting sqref="N8:N27">
    <cfRule type="expression" dxfId="4" priority="8">
      <formula>AR8="Error"</formula>
    </cfRule>
  </conditionalFormatting>
  <conditionalFormatting sqref="M8:M27">
    <cfRule type="expression" dxfId="3" priority="6">
      <formula>AS8="Error"</formula>
    </cfRule>
  </conditionalFormatting>
  <conditionalFormatting sqref="N8:N27">
    <cfRule type="expression" dxfId="2" priority="5">
      <formula>AT8="Error"</formula>
    </cfRule>
  </conditionalFormatting>
  <conditionalFormatting sqref="M8:M27">
    <cfRule type="expression" dxfId="1" priority="4">
      <formula>AW8="Error"</formula>
    </cfRule>
  </conditionalFormatting>
  <conditionalFormatting sqref="N8:N27">
    <cfRule type="expression" dxfId="0" priority="3">
      <formula>AW8="Error"</formula>
    </cfRule>
  </conditionalFormatting>
  <dataValidations count="15">
    <dataValidation type="list" allowBlank="1" showInputMessage="1" showErrorMessage="1" errorTitle="Invalid Entry" error="Invalid Entry" sqref="K8:K27" xr:uid="{00000000-0002-0000-0200-000000000000}">
      <formula1>INDIRECT(AA8)</formula1>
    </dataValidation>
    <dataValidation allowBlank="1" sqref="T6:T27" xr:uid="{00000000-0002-0000-0200-000001000000}"/>
    <dataValidation type="list" showDropDown="1" showInputMessage="1" errorTitle="Invalid Enrty" error="Please select from List!" sqref="R8:R27" xr:uid="{00000000-0002-0000-0200-000002000000}">
      <formula1>"Standard, Combo (Same Side), Combo (2 Side)"</formula1>
    </dataValidation>
    <dataValidation errorStyle="information" allowBlank="1" sqref="Q8:Q27" xr:uid="{00000000-0002-0000-0200-000003000000}"/>
    <dataValidation type="list" allowBlank="1" showInputMessage="1" showErrorMessage="1" errorTitle="Invalid Entry" error="Invalid Entry" sqref="H8:H27" xr:uid="{00000000-0002-0000-0200-000004000000}">
      <formula1>INDIRECT(AB8)</formula1>
    </dataValidation>
    <dataValidation type="list" allowBlank="1" showInputMessage="1" showErrorMessage="1" errorTitle="Invalid Entry" error="Invalid Entry" sqref="L8:L27" xr:uid="{00000000-0002-0000-0200-000005000000}">
      <formula1>INDIRECT(AC8)</formula1>
    </dataValidation>
    <dataValidation type="list" allowBlank="1" showInputMessage="1" showErrorMessage="1" errorTitle="Invalid Entry" error="Invalid Entry" sqref="I8:I27" xr:uid="{00000000-0002-0000-0200-000006000000}">
      <formula1>MeshColour</formula1>
    </dataValidation>
    <dataValidation allowBlank="1" errorTitle="Invalid Entry" error="Invalid Entry" sqref="M8:N27" xr:uid="{00000000-0002-0000-0200-000007000000}"/>
    <dataValidation type="list" allowBlank="1" showInputMessage="1" showErrorMessage="1" errorTitle="Invalid Entry" error="Invalid Entry" sqref="J8:J27" xr:uid="{00000000-0002-0000-0200-000008000000}">
      <formula1>FrameType</formula1>
    </dataValidation>
    <dataValidation type="list" allowBlank="1" showInputMessage="1" showErrorMessage="1" errorTitle="Invalid Entry" error="Invalid Entry" sqref="G8:G27" xr:uid="{00000000-0002-0000-0200-000009000000}">
      <formula1>Direction</formula1>
    </dataValidation>
    <dataValidation type="list" allowBlank="1" showInputMessage="1" showErrorMessage="1" errorTitle="Invalid Entry" error="Invalid Entry" sqref="F8:F27" xr:uid="{00000000-0002-0000-0200-00000A000000}">
      <formula1>Fitting</formula1>
    </dataValidation>
    <dataValidation type="whole" errorStyle="warning" allowBlank="1" showInputMessage="1" showErrorMessage="1" errorTitle="Be Aware" error="Minimum Height/Drops; _x000a__x000a_For Left/Right options; _x000a_Minimum Height/Drop is 550mm. _x000a__x000a_For Up/Down options; _x000a_Minimum Height/Drop is 400mm. _x000a__x000a_Maximum Height/Drop is 2750mm.  " sqref="E8:E27" xr:uid="{00000000-0002-0000-0200-00000B000000}">
      <formula1>400</formula1>
      <formula2>2750</formula2>
    </dataValidation>
    <dataValidation type="list" allowBlank="1" showErrorMessage="1" errorTitle="Invalid Entry" error="Invalid Entry" sqref="O8:O27" xr:uid="{00000000-0002-0000-0200-00000C000000}">
      <formula1>WindSupport</formula1>
    </dataValidation>
    <dataValidation type="whole" errorStyle="warning" allowBlank="1" showInputMessage="1" showErrorMessage="1" errorTitle="Be Aware" error="Minimum Widths; _x000a__x000a_For Left/Right;_x000a_Minimum Width is 400mm. _x000a__x000a_For Up/Down;_x000a_Minimum Width is 550mm. _x000a__x000a_Maximum Widths;_x000a__x000a_For One Way; _x000a_Maximum Width is 3500mm. _x000a__x000a_For Centre Opening; _x000a_Maximum Width is 7000mm. " sqref="D8:D27" xr:uid="{00000000-0002-0000-0200-00000D000000}">
      <formula1>400</formula1>
      <formula2>7000</formula2>
    </dataValidation>
    <dataValidation type="list" allowBlank="1" showErrorMessage="1" errorTitle="Invalid Entry" error="Invalid Entry" sqref="P8:P27" xr:uid="{00000000-0002-0000-0200-00000E000000}">
      <formula1>INDIRECT(AX8)</formula1>
    </dataValidation>
  </dataValidations>
  <printOptions horizontalCentered="1"/>
  <pageMargins left="0.23622047244094491" right="0.23622047244094491" top="0.23622047244094491" bottom="0.23622047244094491" header="0.19685039370078741" footer="0.19685039370078741"/>
  <pageSetup paperSize="9" scale="43" fitToHeight="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0"/>
  <sheetViews>
    <sheetView topLeftCell="T1" workbookViewId="0">
      <selection activeCell="AG1" sqref="AG1:AG2"/>
    </sheetView>
  </sheetViews>
  <sheetFormatPr defaultRowHeight="15.75" x14ac:dyDescent="0.25"/>
  <cols>
    <col min="1" max="1" width="11.5703125" style="49" customWidth="1"/>
    <col min="2" max="2" width="24.5703125" style="49" customWidth="1"/>
    <col min="3" max="3" width="21.5703125" style="49" customWidth="1"/>
    <col min="4" max="4" width="24.140625" style="49" customWidth="1"/>
    <col min="5" max="7" width="26.7109375" style="49" customWidth="1"/>
    <col min="8" max="11" width="24.140625" style="49" customWidth="1"/>
    <col min="12" max="12" width="31.7109375" style="49" customWidth="1"/>
    <col min="13" max="13" width="24.140625" style="49" customWidth="1"/>
    <col min="14" max="14" width="20.140625" style="49" bestFit="1" customWidth="1"/>
    <col min="15" max="15" width="18.140625" style="49" customWidth="1"/>
    <col min="16" max="16" width="16.28515625" style="49" customWidth="1"/>
    <col min="17" max="17" width="24.85546875" style="49" bestFit="1" customWidth="1"/>
    <col min="18" max="18" width="15" style="49" bestFit="1" customWidth="1"/>
    <col min="19" max="19" width="6.7109375" style="49" bestFit="1" customWidth="1"/>
    <col min="20" max="20" width="32.85546875" style="49" customWidth="1"/>
    <col min="21" max="21" width="16.42578125" style="49" customWidth="1"/>
    <col min="22" max="22" width="45.28515625" style="49" customWidth="1"/>
    <col min="23" max="23" width="29.85546875" style="49" customWidth="1"/>
    <col min="24" max="25" width="9.140625" style="49"/>
    <col min="26" max="26" width="16.7109375" style="49" customWidth="1"/>
    <col min="27" max="27" width="17.5703125" style="49" customWidth="1"/>
    <col min="28" max="28" width="18.28515625" style="49" customWidth="1"/>
    <col min="29" max="30" width="9.140625" style="49"/>
    <col min="31" max="31" width="20" style="49" customWidth="1"/>
    <col min="32" max="32" width="12.140625" style="49" customWidth="1"/>
    <col min="33" max="33" width="21.7109375" style="49" customWidth="1"/>
    <col min="34" max="16384" width="9.140625" style="49"/>
  </cols>
  <sheetData>
    <row r="1" spans="1:33" s="52" customFormat="1" ht="47.25" customHeight="1" x14ac:dyDescent="0.2">
      <c r="A1" s="53" t="s">
        <v>8</v>
      </c>
      <c r="B1" s="53" t="s">
        <v>91</v>
      </c>
      <c r="C1" s="86" t="s">
        <v>101</v>
      </c>
      <c r="D1" s="86" t="s">
        <v>102</v>
      </c>
      <c r="E1" s="95" t="s">
        <v>105</v>
      </c>
      <c r="F1" s="96" t="s">
        <v>104</v>
      </c>
      <c r="G1" s="87" t="s">
        <v>60</v>
      </c>
      <c r="H1" s="88" t="s">
        <v>61</v>
      </c>
      <c r="I1" s="63" t="s">
        <v>62</v>
      </c>
      <c r="J1" s="65" t="s">
        <v>69</v>
      </c>
      <c r="K1" s="71" t="s">
        <v>75</v>
      </c>
      <c r="L1" s="71" t="s">
        <v>76</v>
      </c>
      <c r="M1" s="71" t="s">
        <v>77</v>
      </c>
      <c r="N1" s="53" t="s">
        <v>42</v>
      </c>
      <c r="O1" s="53" t="s">
        <v>40</v>
      </c>
      <c r="P1" s="53" t="s">
        <v>41</v>
      </c>
      <c r="Q1" s="53" t="s">
        <v>47</v>
      </c>
      <c r="R1" s="53" t="s">
        <v>48</v>
      </c>
      <c r="S1" s="53" t="s">
        <v>49</v>
      </c>
      <c r="T1" s="54" t="s">
        <v>96</v>
      </c>
      <c r="U1" s="52" t="s">
        <v>99</v>
      </c>
      <c r="W1" s="52" t="s">
        <v>107</v>
      </c>
      <c r="AA1" s="52" t="s">
        <v>114</v>
      </c>
      <c r="AB1" s="52" t="s">
        <v>115</v>
      </c>
      <c r="AE1" s="52" t="s">
        <v>128</v>
      </c>
      <c r="AF1" s="52" t="s">
        <v>156</v>
      </c>
      <c r="AG1" s="52" t="s">
        <v>158</v>
      </c>
    </row>
    <row r="2" spans="1:33" x14ac:dyDescent="0.25">
      <c r="A2" s="48" t="s">
        <v>1</v>
      </c>
      <c r="B2" s="48" t="s">
        <v>94</v>
      </c>
      <c r="C2" s="48" t="s">
        <v>43</v>
      </c>
      <c r="D2" s="48" t="s">
        <v>28</v>
      </c>
      <c r="E2" s="99" t="s">
        <v>50</v>
      </c>
      <c r="F2" s="55" t="s">
        <v>20</v>
      </c>
      <c r="G2" s="89" t="s">
        <v>37</v>
      </c>
      <c r="H2" s="90" t="s">
        <v>35</v>
      </c>
      <c r="I2" s="59" t="s">
        <v>21</v>
      </c>
      <c r="J2" s="70" t="s">
        <v>66</v>
      </c>
      <c r="K2" s="61" t="s">
        <v>136</v>
      </c>
      <c r="L2" s="69" t="s">
        <v>135</v>
      </c>
      <c r="M2" s="68" t="s">
        <v>80</v>
      </c>
      <c r="N2" s="57" t="s">
        <v>44</v>
      </c>
      <c r="O2" s="48" t="s">
        <v>20</v>
      </c>
      <c r="P2" s="48" t="s">
        <v>20</v>
      </c>
      <c r="Q2" s="48" t="s">
        <v>20</v>
      </c>
      <c r="R2" s="48" t="s">
        <v>20</v>
      </c>
      <c r="S2" s="48"/>
      <c r="T2" s="50">
        <v>1</v>
      </c>
      <c r="U2" s="49">
        <v>0</v>
      </c>
      <c r="V2" s="49" t="s">
        <v>45</v>
      </c>
      <c r="W2" s="49">
        <v>7000</v>
      </c>
      <c r="Z2" s="49" t="s">
        <v>94</v>
      </c>
      <c r="AA2" s="49">
        <v>400</v>
      </c>
      <c r="AB2" s="49">
        <v>550</v>
      </c>
      <c r="AE2" s="49" t="s">
        <v>20</v>
      </c>
      <c r="AF2" s="49" t="s">
        <v>21</v>
      </c>
      <c r="AG2" s="49" t="s">
        <v>20</v>
      </c>
    </row>
    <row r="3" spans="1:33" x14ac:dyDescent="0.25">
      <c r="A3" s="48" t="s">
        <v>2</v>
      </c>
      <c r="B3" s="48" t="s">
        <v>95</v>
      </c>
      <c r="C3" s="48" t="s">
        <v>103</v>
      </c>
      <c r="D3" s="55"/>
      <c r="E3" s="55" t="s">
        <v>51</v>
      </c>
      <c r="F3" s="55"/>
      <c r="G3" s="89" t="s">
        <v>59</v>
      </c>
      <c r="H3" s="90" t="s">
        <v>14</v>
      </c>
      <c r="I3" s="59" t="s">
        <v>23</v>
      </c>
      <c r="J3" s="70" t="s">
        <v>67</v>
      </c>
      <c r="K3" s="61" t="s">
        <v>70</v>
      </c>
      <c r="L3" s="69" t="s">
        <v>137</v>
      </c>
      <c r="M3" s="68" t="s">
        <v>146</v>
      </c>
      <c r="N3" s="57"/>
      <c r="O3" s="48"/>
      <c r="P3" s="48"/>
      <c r="Q3" s="48"/>
      <c r="R3" s="48"/>
      <c r="S3" s="48"/>
      <c r="T3" s="50">
        <v>2</v>
      </c>
      <c r="U3" s="49">
        <v>1</v>
      </c>
      <c r="V3" s="49" t="s">
        <v>50</v>
      </c>
      <c r="W3" s="49">
        <v>7000</v>
      </c>
      <c r="Z3" s="49" t="s">
        <v>95</v>
      </c>
      <c r="AA3" s="49">
        <v>550</v>
      </c>
      <c r="AB3" s="49">
        <v>400</v>
      </c>
      <c r="AF3" s="49" t="s">
        <v>19</v>
      </c>
    </row>
    <row r="4" spans="1:33" x14ac:dyDescent="0.25">
      <c r="A4" s="48"/>
      <c r="B4" s="48"/>
      <c r="C4" s="48"/>
      <c r="D4" s="55"/>
      <c r="E4" s="99" t="s">
        <v>52</v>
      </c>
      <c r="F4" s="55"/>
      <c r="G4" s="89"/>
      <c r="H4" s="90" t="s">
        <v>36</v>
      </c>
      <c r="I4" s="59" t="s">
        <v>58</v>
      </c>
      <c r="J4" s="70" t="s">
        <v>68</v>
      </c>
      <c r="K4" s="61" t="s">
        <v>157</v>
      </c>
      <c r="L4" s="69" t="s">
        <v>138</v>
      </c>
      <c r="M4" s="68" t="s">
        <v>79</v>
      </c>
      <c r="N4" s="57"/>
      <c r="O4" s="48"/>
      <c r="P4" s="48"/>
      <c r="Q4" s="48"/>
      <c r="R4" s="48"/>
      <c r="S4" s="48"/>
      <c r="T4" s="50">
        <v>3</v>
      </c>
      <c r="U4" s="49">
        <v>2</v>
      </c>
      <c r="V4" s="49" t="s">
        <v>51</v>
      </c>
      <c r="W4" s="49">
        <v>7000</v>
      </c>
    </row>
    <row r="5" spans="1:33" x14ac:dyDescent="0.25">
      <c r="A5" s="48"/>
      <c r="B5" s="48"/>
      <c r="C5" s="48"/>
      <c r="D5" s="55"/>
      <c r="E5" s="55" t="s">
        <v>53</v>
      </c>
      <c r="F5" s="55"/>
      <c r="G5" s="89"/>
      <c r="H5" s="90" t="s">
        <v>57</v>
      </c>
      <c r="I5" s="59" t="s">
        <v>120</v>
      </c>
      <c r="J5" s="66"/>
      <c r="K5" s="61"/>
      <c r="L5" s="69" t="s">
        <v>139</v>
      </c>
      <c r="M5" s="68" t="s">
        <v>78</v>
      </c>
      <c r="N5" s="57"/>
      <c r="O5" s="48"/>
      <c r="P5" s="48"/>
      <c r="Q5" s="48"/>
      <c r="R5" s="48"/>
      <c r="S5" s="48"/>
      <c r="T5" s="50">
        <v>4</v>
      </c>
      <c r="U5" s="49">
        <v>3</v>
      </c>
      <c r="V5" s="49" t="s">
        <v>52</v>
      </c>
      <c r="W5" s="49">
        <v>3500</v>
      </c>
    </row>
    <row r="6" spans="1:33" x14ac:dyDescent="0.25">
      <c r="A6" s="48"/>
      <c r="B6" s="48"/>
      <c r="C6" s="48"/>
      <c r="D6" s="55"/>
      <c r="E6" s="55"/>
      <c r="F6" s="55"/>
      <c r="G6" s="89"/>
      <c r="H6" s="91" t="s">
        <v>24</v>
      </c>
      <c r="I6" s="62" t="s">
        <v>35</v>
      </c>
      <c r="J6" s="67"/>
      <c r="K6" s="61"/>
      <c r="L6" s="61" t="s">
        <v>140</v>
      </c>
      <c r="M6" s="68" t="s">
        <v>81</v>
      </c>
      <c r="N6" s="57"/>
      <c r="O6" s="48"/>
      <c r="P6" s="48"/>
      <c r="Q6" s="48"/>
      <c r="R6" s="48"/>
      <c r="S6" s="48"/>
      <c r="T6" s="50">
        <v>5</v>
      </c>
      <c r="U6" s="49">
        <v>4</v>
      </c>
      <c r="V6" s="49" t="s">
        <v>53</v>
      </c>
      <c r="W6" s="49">
        <v>3500</v>
      </c>
    </row>
    <row r="7" spans="1:33" x14ac:dyDescent="0.25">
      <c r="A7" s="51"/>
      <c r="B7" s="51"/>
      <c r="C7" s="51"/>
      <c r="D7" s="56"/>
      <c r="E7" s="56"/>
      <c r="F7" s="56"/>
      <c r="G7" s="92"/>
      <c r="H7" s="91" t="s">
        <v>56</v>
      </c>
      <c r="I7" s="60" t="s">
        <v>14</v>
      </c>
      <c r="J7" s="66"/>
      <c r="K7" s="61"/>
      <c r="L7" s="69" t="s">
        <v>141</v>
      </c>
      <c r="M7" s="68" t="s">
        <v>83</v>
      </c>
      <c r="N7" s="58"/>
      <c r="O7" s="51"/>
      <c r="P7" s="51"/>
      <c r="Q7" s="51"/>
      <c r="R7" s="51"/>
      <c r="S7" s="51"/>
      <c r="T7" s="51"/>
      <c r="U7" s="49">
        <v>5</v>
      </c>
    </row>
    <row r="8" spans="1:33" x14ac:dyDescent="0.25">
      <c r="G8" s="93"/>
      <c r="H8" s="91" t="s">
        <v>15</v>
      </c>
      <c r="I8" s="60" t="s">
        <v>36</v>
      </c>
      <c r="J8" s="64"/>
      <c r="K8" s="61"/>
      <c r="L8" s="61" t="s">
        <v>142</v>
      </c>
      <c r="M8" s="68" t="s">
        <v>82</v>
      </c>
    </row>
    <row r="9" spans="1:33" x14ac:dyDescent="0.25">
      <c r="G9" s="93"/>
      <c r="H9" s="91" t="s">
        <v>19</v>
      </c>
      <c r="I9" s="60" t="s">
        <v>57</v>
      </c>
      <c r="J9" s="64"/>
      <c r="K9" s="61"/>
      <c r="L9" s="69" t="s">
        <v>143</v>
      </c>
      <c r="M9" s="68" t="s">
        <v>147</v>
      </c>
    </row>
    <row r="10" spans="1:33" ht="31.5" x14ac:dyDescent="0.25">
      <c r="E10" s="49" t="s">
        <v>45</v>
      </c>
      <c r="G10" s="93"/>
      <c r="H10" s="94"/>
      <c r="I10" s="59" t="s">
        <v>24</v>
      </c>
      <c r="J10" s="64"/>
      <c r="K10" s="64"/>
      <c r="L10" s="61" t="s">
        <v>144</v>
      </c>
      <c r="M10" s="68" t="s">
        <v>84</v>
      </c>
    </row>
    <row r="11" spans="1:33" x14ac:dyDescent="0.25">
      <c r="G11" s="93"/>
      <c r="H11" s="91"/>
      <c r="I11" s="59" t="s">
        <v>56</v>
      </c>
      <c r="J11" s="64"/>
      <c r="K11" s="64"/>
      <c r="L11" s="69" t="s">
        <v>145</v>
      </c>
      <c r="M11" s="68" t="s">
        <v>148</v>
      </c>
    </row>
    <row r="12" spans="1:33" x14ac:dyDescent="0.25">
      <c r="G12" s="93"/>
      <c r="H12" s="91"/>
      <c r="I12" s="59" t="s">
        <v>15</v>
      </c>
      <c r="J12" s="64"/>
      <c r="K12" s="64"/>
      <c r="L12" s="69"/>
      <c r="M12" s="68"/>
    </row>
    <row r="13" spans="1:33" x14ac:dyDescent="0.25">
      <c r="G13" s="93"/>
      <c r="H13" s="91"/>
      <c r="I13" s="59" t="s">
        <v>19</v>
      </c>
      <c r="J13" s="64"/>
      <c r="K13" s="64" t="s">
        <v>132</v>
      </c>
      <c r="L13" s="69"/>
      <c r="M13" s="68"/>
    </row>
    <row r="14" spans="1:33" x14ac:dyDescent="0.25">
      <c r="G14" s="93"/>
      <c r="H14" s="91"/>
      <c r="I14" s="59"/>
      <c r="J14" s="64"/>
      <c r="K14" s="64" t="s">
        <v>73</v>
      </c>
      <c r="L14" s="64"/>
      <c r="M14" s="64"/>
    </row>
    <row r="15" spans="1:33" x14ac:dyDescent="0.25">
      <c r="B15" s="85" t="s">
        <v>94</v>
      </c>
      <c r="K15" s="49" t="s">
        <v>72</v>
      </c>
    </row>
    <row r="16" spans="1:33" x14ac:dyDescent="0.25">
      <c r="B16" s="85" t="s">
        <v>95</v>
      </c>
      <c r="K16" s="49" t="s">
        <v>74</v>
      </c>
    </row>
    <row r="17" spans="11:11" x14ac:dyDescent="0.25">
      <c r="K17" s="49" t="s">
        <v>71</v>
      </c>
    </row>
    <row r="18" spans="11:11" x14ac:dyDescent="0.25">
      <c r="K18" s="49" t="s">
        <v>133</v>
      </c>
    </row>
    <row r="19" spans="11:11" x14ac:dyDescent="0.25">
      <c r="K19" s="49" t="s">
        <v>134</v>
      </c>
    </row>
    <row r="20" spans="11:11" x14ac:dyDescent="0.25">
      <c r="K20" s="49" t="s">
        <v>70</v>
      </c>
    </row>
  </sheetData>
  <sortState ref="K2:K10">
    <sortCondition ref="K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21</vt:i4>
      </vt:variant>
    </vt:vector>
  </HeadingPairs>
  <TitlesOfParts>
    <vt:vector size="25" baseType="lpstr">
      <vt:lpstr>Stores &amp; Delivery Addresses</vt:lpstr>
      <vt:lpstr>Summary</vt:lpstr>
      <vt:lpstr>Retractable Screen</vt:lpstr>
      <vt:lpstr>Flyscreen Data</vt:lpstr>
      <vt:lpstr>Accessories</vt:lpstr>
      <vt:lpstr>AccessoriesNA</vt:lpstr>
      <vt:lpstr>BilateralNA</vt:lpstr>
      <vt:lpstr>BilateralPanelQuantity</vt:lpstr>
      <vt:lpstr>Delivery_Address</vt:lpstr>
      <vt:lpstr>Direction</vt:lpstr>
      <vt:lpstr>FabricColour</vt:lpstr>
      <vt:lpstr>Fitting</vt:lpstr>
      <vt:lpstr>FrameSpecial</vt:lpstr>
      <vt:lpstr>FrameStandard</vt:lpstr>
      <vt:lpstr>FrameType</vt:lpstr>
      <vt:lpstr>FrameWoodGrain</vt:lpstr>
      <vt:lpstr>LeftRightTrack</vt:lpstr>
      <vt:lpstr>MeshColour</vt:lpstr>
      <vt:lpstr>'Retractable Screen'!Print_Area</vt:lpstr>
      <vt:lpstr>ScreenType</vt:lpstr>
      <vt:lpstr>StackLeftRight</vt:lpstr>
      <vt:lpstr>StackUpDown</vt:lpstr>
      <vt:lpstr>Store_Name</vt:lpstr>
      <vt:lpstr>UpDownTrack</vt:lpstr>
      <vt:lpstr>WindSupport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Pacific Wholesale Distributors</dc:creator>
  <cp:lastModifiedBy>PWD</cp:lastModifiedBy>
  <cp:lastPrinted>2019-02-11T21:50:01Z</cp:lastPrinted>
  <dcterms:created xsi:type="dcterms:W3CDTF">2014-01-20T04:17:49Z</dcterms:created>
  <dcterms:modified xsi:type="dcterms:W3CDTF">2019-02-11T21:50:12Z</dcterms:modified>
</cp:coreProperties>
</file>